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codeName="ThisWorkbook"/>
  <mc:AlternateContent xmlns:mc="http://schemas.openxmlformats.org/markup-compatibility/2006">
    <mc:Choice Requires="x15">
      <x15ac:absPath xmlns:x15ac="http://schemas.microsoft.com/office/spreadsheetml/2010/11/ac" url="G:\Transfer\GENERAL\Finance\RK\Historical Model Update\"/>
    </mc:Choice>
  </mc:AlternateContent>
  <xr:revisionPtr revIDLastSave="0" documentId="13_ncr:1_{3FC21F66-9262-4DA7-9DC6-FBCBB067A019}" xr6:coauthVersionLast="47" xr6:coauthVersionMax="47" xr10:uidLastSave="{00000000-0000-0000-0000-000000000000}"/>
  <bookViews>
    <workbookView xWindow="28680" yWindow="-120" windowWidth="29040" windowHeight="15840" tabRatio="933" activeTab="1" xr2:uid="{00000000-000D-0000-FFFF-FFFF00000000}"/>
  </bookViews>
  <sheets>
    <sheet name="Historical Model Cover Page " sheetId="9" r:id="rId1"/>
    <sheet name="Consolidated Model" sheetId="8" r:id="rId2"/>
    <sheet name="Box Office &amp; Network Stats" sheetId="10"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c" localSheetId="2">#REF!</definedName>
    <definedName name="\c" localSheetId="1">#REF!</definedName>
    <definedName name="\c" localSheetId="0">#REF!</definedName>
    <definedName name="\c">#REF!</definedName>
    <definedName name="\P" localSheetId="1">#REF!</definedName>
    <definedName name="\P">#REF!</definedName>
    <definedName name="\S" localSheetId="1">#REF!</definedName>
    <definedName name="\S">#REF!</definedName>
    <definedName name="\Y" localSheetId="1">#REF!</definedName>
    <definedName name="\Y">#REF!</definedName>
    <definedName name="___INV04" localSheetId="1">#REF!</definedName>
    <definedName name="___INV04">#REF!</definedName>
    <definedName name="___VM002" localSheetId="1">#REF!</definedName>
    <definedName name="___VM002">#REF!</definedName>
    <definedName name="__FDS_HYPERLINK_TOGGLE_STATE__" hidden="1">"ON"</definedName>
    <definedName name="__FPMExcelClient_CellBasedFunctionStatus" localSheetId="1" hidden="1">"2_2_2_2_2_2"</definedName>
    <definedName name="__INV04" localSheetId="1">#REF!</definedName>
    <definedName name="__INV04">#REF!</definedName>
    <definedName name="__VM002" localSheetId="1">#REF!</definedName>
    <definedName name="__VM002">#REF!</definedName>
    <definedName name="_INV04" localSheetId="1">#REF!</definedName>
    <definedName name="_INV04">#REF!</definedName>
    <definedName name="_Order1" hidden="1">255</definedName>
    <definedName name="_VM002" localSheetId="1">#REF!</definedName>
    <definedName name="_VM002">#REF!</definedName>
    <definedName name="A" localSheetId="1">#REF!</definedName>
    <definedName name="A">#REF!</definedName>
    <definedName name="Address_of_Property" localSheetId="1">#REF!</definedName>
    <definedName name="Address_of_Property">#REF!</definedName>
    <definedName name="AdvRenTot">[1]CapEx!$H$31</definedName>
    <definedName name="Analysis_Orientation" localSheetId="1">#REF!</definedName>
    <definedName name="Analysis_Orientation">#REF!</definedName>
    <definedName name="Analysis_Title" localSheetId="1">#REF!</definedName>
    <definedName name="Analysis_Title">#REF!</definedName>
    <definedName name="Architecture">[1]CapEx!$B$51</definedName>
    <definedName name="Area_Bldg_GLA" localSheetId="1">#REF!</definedName>
    <definedName name="Area_Bldg_GLA">#REF!</definedName>
    <definedName name="Area_Loss_Factor" localSheetId="1">#REF!</definedName>
    <definedName name="Area_Loss_Factor">#REF!</definedName>
    <definedName name="Area_Percent_Calc" localSheetId="1">#REF!</definedName>
    <definedName name="Area_Percent_Calc">#REF!</definedName>
    <definedName name="Area_Percent_Input" localSheetId="1">#REF!</definedName>
    <definedName name="Area_Percent_Input">#REF!</definedName>
    <definedName name="Area_Sq_Ft" localSheetId="1">#REF!</definedName>
    <definedName name="Area_Sq_Ft">#REF!</definedName>
    <definedName name="Area_Sq_Ft_Useable" localSheetId="1">#REF!</definedName>
    <definedName name="Area_Sq_Ft_Useable">#REF!</definedName>
    <definedName name="AreaFood">[1]General!$C$37</definedName>
    <definedName name="AreaFootprint">[1]General!$C$35</definedName>
    <definedName name="AreaMezzazine">[1]General!$C$36</definedName>
    <definedName name="AreaOther">[1]General!$C$38</definedName>
    <definedName name="AreaOtherTitle">[1]General!$A$38</definedName>
    <definedName name="AS2DocOpenMode" hidden="1">"AS2DocumentEdit"</definedName>
    <definedName name="B" localSheetId="1">#REF!</definedName>
    <definedName name="B">#REF!</definedName>
    <definedName name="benefits">[2]Assump!$B$26</definedName>
    <definedName name="BO_Data">[3]Data!$A$4:$D$257</definedName>
    <definedName name="Bottom_Area" localSheetId="1">#REF!</definedName>
    <definedName name="Bottom_Area">#REF!</definedName>
    <definedName name="Broker_Name" localSheetId="1">#REF!</definedName>
    <definedName name="Broker_Name">#REF!</definedName>
    <definedName name="Broker_Other">[1]CapEx!$B$54</definedName>
    <definedName name="BuiCosBefInf">[1]CapEx!$F$11</definedName>
    <definedName name="BuiCosInf">[1]CapEx!$G$11</definedName>
    <definedName name="C_" localSheetId="1">#REF!</definedName>
    <definedName name="C_">#REF!</definedName>
    <definedName name="capex" localSheetId="2">'[4]Prod Cash Flow Oct 14 Budget'!#REF!</definedName>
    <definedName name="capex" localSheetId="1">'[4]Prod Cash Flow Oct 14 Budget'!#REF!</definedName>
    <definedName name="capex" localSheetId="0">'[4]Prod Cash Flow Oct 14 Budget'!#REF!</definedName>
    <definedName name="capex">'[4]Prod Cash Flow Oct 14 Budget'!#REF!</definedName>
    <definedName name="cash" localSheetId="1">'[5]OL rent_  Addtn''l rent'!#REF!</definedName>
    <definedName name="cash" localSheetId="0">'[5]OL rent_  Addtn''l rent'!#REF!</definedName>
    <definedName name="cash">'[5]OL rent_  Addtn''l rent'!#REF!</definedName>
    <definedName name="Century_Field" localSheetId="2">#REF!</definedName>
    <definedName name="Century_Field" localSheetId="1">#REF!</definedName>
    <definedName name="Century_Field" localSheetId="0">#REF!</definedName>
    <definedName name="Century_Field">#REF!</definedName>
    <definedName name="CinLicTot">[1]CapEx!$H$35</definedName>
    <definedName name="Clean_Matrix" localSheetId="1">#REF!</definedName>
    <definedName name="Clean_Matrix">#REF!</definedName>
    <definedName name="Clean_Matrix_Input" localSheetId="1">#REF!</definedName>
    <definedName name="Clean_Matrix_Input">#REF!</definedName>
    <definedName name="Clean_Occupancy_Tax?" localSheetId="1">#REF!</definedName>
    <definedName name="Clean_Occupancy_Tax?">#REF!</definedName>
    <definedName name="Clean_per_Sq_Ft" localSheetId="1">#REF!</definedName>
    <definedName name="Clean_per_Sq_Ft">#REF!</definedName>
    <definedName name="Clean_Start_Date" localSheetId="1">#REF!</definedName>
    <definedName name="Clean_Start_Date">#REF!</definedName>
    <definedName name="Clean_Start_Mth" localSheetId="1">#REF!</definedName>
    <definedName name="Clean_Start_Mth">#REF!</definedName>
    <definedName name="Clean_Start_Yr" localSheetId="1">#REF!</definedName>
    <definedName name="Clean_Start_Yr">#REF!</definedName>
    <definedName name="Clean_Title" localSheetId="1">#REF!</definedName>
    <definedName name="Clean_Title">#REF!</definedName>
    <definedName name="Client_Name" localSheetId="1">#REF!</definedName>
    <definedName name="Client_Name">#REF!</definedName>
    <definedName name="Column_Number" localSheetId="1">#REF!</definedName>
    <definedName name="Column_Number">#REF!</definedName>
    <definedName name="Comm_Pay_Percentage" localSheetId="1">#REF!</definedName>
    <definedName name="Comm_Pay_Percentage">#REF!</definedName>
    <definedName name="Comm_Payout_Vector" localSheetId="1">#REF!</definedName>
    <definedName name="Comm_Payout_Vector">#REF!</definedName>
    <definedName name="Comm_Payout_Vector_Input" localSheetId="1">#REF!</definedName>
    <definedName name="Comm_Payout_Vector_Input">#REF!</definedName>
    <definedName name="Comm_Sched_Vector" localSheetId="1">#REF!</definedName>
    <definedName name="Comm_Sched_Vector">#REF!</definedName>
    <definedName name="Comm_Sched_Vector_Input" localSheetId="1">#REF!</definedName>
    <definedName name="Comm_Sched_Vector_Input">#REF!</definedName>
    <definedName name="Commissions_Total" localSheetId="1">#REF!</definedName>
    <definedName name="Commissions_Total">#REF!</definedName>
    <definedName name="ConIntTot">[1]CapEx!$H$79</definedName>
    <definedName name="ConOt1Tot">[1]CapEx!$H$37</definedName>
    <definedName name="ConOt2Tot">[1]CapEx!$H$39</definedName>
    <definedName name="ConSheTot">[1]CapEx!$H$41</definedName>
    <definedName name="contingency" localSheetId="1">#REF!</definedName>
    <definedName name="contingency">#REF!</definedName>
    <definedName name="Correct_ISS_Nov_02" localSheetId="1">#REF!</definedName>
    <definedName name="Correct_ISS_Nov_02">#REF!</definedName>
    <definedName name="Cost_of_Debt_PreTax" localSheetId="1">#REF!</definedName>
    <definedName name="Cost_of_Debt_PreTax">#REF!</definedName>
    <definedName name="CPI_Base_Rent" localSheetId="1">#REF!</definedName>
    <definedName name="CPI_Base_Rent">#REF!</definedName>
    <definedName name="CPI_Base_year" localSheetId="1">#REF!</definedName>
    <definedName name="CPI_Base_year">#REF!</definedName>
    <definedName name="CPI_Curr_Accrued_Escal" localSheetId="1">#REF!</definedName>
    <definedName name="CPI_Curr_Accrued_Escal">#REF!</definedName>
    <definedName name="CPI_Index_Vector" localSheetId="1">#REF!</definedName>
    <definedName name="CPI_Index_Vector">#REF!</definedName>
    <definedName name="CPI_Matrix" localSheetId="1">#REF!</definedName>
    <definedName name="CPI_Matrix">#REF!</definedName>
    <definedName name="CPI_Matrix_Input" localSheetId="1">#REF!</definedName>
    <definedName name="CPI_Matrix_Input">#REF!</definedName>
    <definedName name="CPI_Percentage" localSheetId="1">#REF!</definedName>
    <definedName name="CPI_Percentage">#REF!</definedName>
    <definedName name="CPI_Start_Date" localSheetId="1">#REF!</definedName>
    <definedName name="CPI_Start_Date">#REF!</definedName>
    <definedName name="CPI_Start_Mth" localSheetId="1">#REF!</definedName>
    <definedName name="CPI_Start_Mth">#REF!</definedName>
    <definedName name="CPI_Start_Yr" localSheetId="1">#REF!</definedName>
    <definedName name="CPI_Start_Yr">#REF!</definedName>
    <definedName name="CPI_Title" localSheetId="1">#REF!</definedName>
    <definedName name="CPI_Title">#REF!</definedName>
    <definedName name="_xlnm.Criteria" localSheetId="2">[6]PERSTIME!#REF!</definedName>
    <definedName name="_xlnm.Criteria" localSheetId="1">[6]PERSTIME!#REF!</definedName>
    <definedName name="_xlnm.Criteria">[6]PERSTIME!#REF!</definedName>
    <definedName name="Cumm_BO" localSheetId="1">#REF!</definedName>
    <definedName name="Cumm_BO">#REF!</definedName>
    <definedName name="curr_conv">[2]Assump!$A$4:$M$10</definedName>
    <definedName name="curr_fcst">[7]Kicker!$AB$8</definedName>
    <definedName name="Curr_Yr">[8]Kicker!$AA$19</definedName>
    <definedName name="DATA" localSheetId="1">#REF!</definedName>
    <definedName name="DATA">#REF!</definedName>
    <definedName name="Date_of_Analysis" localSheetId="1">#REF!</definedName>
    <definedName name="Date_of_Analysis">#REF!</definedName>
    <definedName name="Date_of_Analysis_Month" localSheetId="1">#REF!</definedName>
    <definedName name="Date_of_Analysis_Month">#REF!</definedName>
    <definedName name="Date_of_Analysis_Year" localSheetId="1">#REF!</definedName>
    <definedName name="Date_of_Analysis_Year">#REF!</definedName>
    <definedName name="Date_of_Expiration" localSheetId="1">#REF!</definedName>
    <definedName name="Date_of_Expiration">#REF!</definedName>
    <definedName name="Date_of_Expiration_Mth" localSheetId="1">#REF!</definedName>
    <definedName name="Date_of_Expiration_Mth">#REF!</definedName>
    <definedName name="Date_of_Expiration_Yr" localSheetId="1">#REF!</definedName>
    <definedName name="Date_of_Expiration_Yr">#REF!</definedName>
    <definedName name="Date_of_Lease" localSheetId="1">#REF!</definedName>
    <definedName name="Date_of_Lease">#REF!</definedName>
    <definedName name="Date_of_Lease_Month" localSheetId="1">#REF!</definedName>
    <definedName name="Date_of_Lease_Month">#REF!</definedName>
    <definedName name="Date_of_Lease_Year" localSheetId="1">#REF!</definedName>
    <definedName name="Date_of_Lease_Year">#REF!</definedName>
    <definedName name="Days">'[9]Data Input'!$AA$17</definedName>
    <definedName name="DF_GRID_1" localSheetId="1">#REF!</definedName>
    <definedName name="DF_GRID_1">#REF!</definedName>
    <definedName name="DIRCONCOGMAX">'[1] Max Scen'!$G$19:$Z$19</definedName>
    <definedName name="DIRCONCOGMIN">'[1] Min Scen'!$G$19:$Z$19</definedName>
    <definedName name="DIRCONCOGMOS">'[1]Most Scen'!$G$19:$Z$19</definedName>
    <definedName name="DIRFILLEVMAX">'[1] Max Scen'!$G$22:$Z$22</definedName>
    <definedName name="DIRFILLEVMIN">'[1] Min Scen'!$G$22:$Z$22</definedName>
    <definedName name="DIRFILLEVMOS">'[1]Most Scen'!$G$22:$Z$22</definedName>
    <definedName name="DIRFILRENMAX">'[1] Max Scen'!$G$18:$Z$18</definedName>
    <definedName name="DIRFILRENMIN">'[1] Min Scen'!$G$18:$Z$18</definedName>
    <definedName name="DIRFILRENMOS">'[1]Most Scen'!$G$18:$Z$18</definedName>
    <definedName name="DIRPAY___MAX">'[1] Max Scen'!$G$21:$Z$21</definedName>
    <definedName name="DIRPAY___MIN">'[1] Min Scen'!$G$21:$Z$21</definedName>
    <definedName name="DIRPAY___MOS">'[1]Most Scen'!$G$21:$Z$21</definedName>
    <definedName name="DIRSCR___MAX">'[1] Max Scen'!$G$20:$Z$20</definedName>
    <definedName name="DIRSCR___MIN">'[1] Min Scen'!$G$20:$Z$20</definedName>
    <definedName name="DIRSCR___MOS">'[1]Most Scen'!$G$20:$Z$20</definedName>
    <definedName name="Disclaimer">"Text 6"</definedName>
    <definedName name="Discount_Date" localSheetId="1">#REF!</definedName>
    <definedName name="Discount_Date">#REF!</definedName>
    <definedName name="Discount_Factor" localSheetId="1">#REF!</definedName>
    <definedName name="Discount_Factor">#REF!</definedName>
    <definedName name="Discount_Rate" localSheetId="1">#REF!</definedName>
    <definedName name="Discount_Rate">#REF!</definedName>
    <definedName name="DKP_benefits">[2]Assump!$B$27</definedName>
    <definedName name="DocType" localSheetId="2">Word</definedName>
    <definedName name="DocType" localSheetId="1">Word</definedName>
    <definedName name="DocType" localSheetId="0">Word</definedName>
    <definedName name="DocType">Word</definedName>
    <definedName name="DocType2" localSheetId="2">Word</definedName>
    <definedName name="DocType2" localSheetId="1">Word</definedName>
    <definedName name="DocType2" localSheetId="0">Word</definedName>
    <definedName name="DocType2">Word</definedName>
    <definedName name="drate">'[10]New Films Home Video'!$D$6</definedName>
    <definedName name="eee" localSheetId="2">#REF!,#REF!,#REF!,#REF!,#REF!,#REF!,#REF!,#REF!,#REF!,#REF!,#REF!,#REF!</definedName>
    <definedName name="eee" localSheetId="1">#REF!,#REF!,#REF!,#REF!,#REF!,#REF!,#REF!,#REF!,#REF!,#REF!,#REF!,#REF!</definedName>
    <definedName name="eee" localSheetId="0">#REF!,#REF!,#REF!,#REF!,#REF!,#REF!,#REF!,#REF!,#REF!,#REF!,#REF!,#REF!</definedName>
    <definedName name="eee">#REF!,#REF!,#REF!,#REF!,#REF!,#REF!,#REF!,#REF!,#REF!,#REF!,#REF!,#REF!</definedName>
    <definedName name="Elec_Growth_Matrix" localSheetId="1">#REF!</definedName>
    <definedName name="Elec_Growth_Matrix">#REF!</definedName>
    <definedName name="Elec_Growth_Matrix_Input" localSheetId="1">#REF!</definedName>
    <definedName name="Elec_Growth_Matrix_Input">#REF!</definedName>
    <definedName name="Elec_Occupancy_Tax?" localSheetId="1">#REF!</definedName>
    <definedName name="Elec_Occupancy_Tax?">#REF!</definedName>
    <definedName name="Elec_per_Sq_Ft" localSheetId="1">#REF!</definedName>
    <definedName name="Elec_per_Sq_Ft">#REF!</definedName>
    <definedName name="Elec_Start_Date" localSheetId="1">#REF!</definedName>
    <definedName name="Elec_Start_Date">#REF!</definedName>
    <definedName name="Elec_Start_Mth" localSheetId="1">#REF!</definedName>
    <definedName name="Elec_Start_Mth">#REF!</definedName>
    <definedName name="Elec_Start_Yr" localSheetId="1">#REF!</definedName>
    <definedName name="Elec_Start_Yr">#REF!</definedName>
    <definedName name="Elec_Title" localSheetId="1">#REF!</definedName>
    <definedName name="Elec_Title">#REF!</definedName>
    <definedName name="emp_data" localSheetId="1">#REF!</definedName>
    <definedName name="emp_data">#REF!</definedName>
    <definedName name="ENG" localSheetId="1">#REF!</definedName>
    <definedName name="ENG">#REF!</definedName>
    <definedName name="EPMWorkbookOptions_1" hidden="1">"dgEAAB+LCAAAAAAABADtvQdgHEmWJSYvbcp7f0r1StfgdKEIgGATJNiQQBDswYjN5pLsHWlHIymrKoHKZVZlXWYWQMztnbz33nvvvffee++997o7nU4n99//P1xmZAFs9s5K2smeIYCqyB8/fnwfPyIe/x7vFmV6mddNUS0/+2h3vPNRmi+n1axYXnz20bo939799KPf4+g3Th5/t6rfTqrq7Zerlpo2Kb23bB69a4rPPpq37erR3btXV1fj"</definedName>
    <definedName name="EPMWorkbookOptions_2" hidden="1">"q3vjqr64u7ezs3v39/7i+evpPF9k28WyabPlNP/IvjW7+a2PqNc0ffwqP6/zZv7l8stVvjw6z8omf3w3/JDbnZR5Vj/N2uzL5evsMjctux9zWzOWl3XV5tM2n5nW/S/C9lez9K58dNb8ZFYX2aTMv8jrCweh9zmRzoJV2h39P45h/1l2AQAA"</definedName>
    <definedName name="EssAliasTable" localSheetId="1">"Default"</definedName>
    <definedName name="EssLatest" localSheetId="1">"Jan"</definedName>
    <definedName name="EssOptions" localSheetId="1">"A1100000000111000011001101020_03n/a03n/a"</definedName>
    <definedName name="ExchangeDollarstoLocal">[1]General!$C$46</definedName>
    <definedName name="ExchangePoundsToDollars">[1]General!$C$45</definedName>
    <definedName name="Exec">'[2]Exec Lookup'!$A$2:$B$50</definedName>
    <definedName name="ExpMiscTitle1">[1]Exp!$A$62</definedName>
    <definedName name="ExpMiscTitle2">[1]Exp!$A$65</definedName>
    <definedName name="Factor_3D" localSheetId="1">#REF!</definedName>
    <definedName name="Factor_3D">#REF!</definedName>
    <definedName name="Fcst">[8]Kicker!$AD$24</definedName>
    <definedName name="Fcst_Var">'[9]Data Input'!$A$19</definedName>
    <definedName name="FFECost">[1]CapEx!$F$21</definedName>
    <definedName name="FFECostInf">[1]CapEx!$G$21</definedName>
    <definedName name="fff" localSheetId="1">#REF!,#REF!,#REF!,#REF!,#REF!,#REF!,#REF!,#REF!,#REF!,#REF!,#REF!,#REF!,#REF!,#REF!,#REF!,#REF!,#REF!</definedName>
    <definedName name="fff">#REF!,#REF!,#REF!,#REF!,#REF!,#REF!,#REF!,#REF!,#REF!,#REF!,#REF!,#REF!,#REF!,#REF!,#REF!,#REF!,#REF!</definedName>
    <definedName name="fincase">[11]Model!$K$8</definedName>
    <definedName name="FNote_Cleaning" localSheetId="1">#REF!</definedName>
    <definedName name="FNote_Cleaning">#REF!</definedName>
    <definedName name="FNote_CPI" localSheetId="1">#REF!</definedName>
    <definedName name="FNote_CPI">#REF!</definedName>
    <definedName name="FNote_Eff_RSF" localSheetId="1">#REF!</definedName>
    <definedName name="FNote_Eff_RSF">#REF!</definedName>
    <definedName name="FNote_Electric" localSheetId="1">#REF!</definedName>
    <definedName name="FNote_Electric">#REF!</definedName>
    <definedName name="FNote_Free_Rent" localSheetId="1">#REF!</definedName>
    <definedName name="FNote_Free_Rent">#REF!</definedName>
    <definedName name="FNote_NPV" localSheetId="1">#REF!</definedName>
    <definedName name="FNote_NPV">#REF!</definedName>
    <definedName name="FNote_Occup_Tax" localSheetId="1">#REF!</definedName>
    <definedName name="FNote_Occup_Tax">#REF!</definedName>
    <definedName name="FNote_OE" localSheetId="1">#REF!</definedName>
    <definedName name="FNote_OE">#REF!</definedName>
    <definedName name="Fnote_PW" localSheetId="1">#REF!</definedName>
    <definedName name="Fnote_PW">#REF!</definedName>
    <definedName name="FNote_PWD" localSheetId="1">#REF!</definedName>
    <definedName name="FNote_PWD">#REF!</definedName>
    <definedName name="FNote_RE_Tax" localSheetId="1">#REF!</definedName>
    <definedName name="FNote_RE_Tax">#REF!</definedName>
    <definedName name="FNote_Rent" localSheetId="1">#REF!</definedName>
    <definedName name="FNote_Rent">#REF!</definedName>
    <definedName name="FNote_RETnyc" localSheetId="1">#REF!</definedName>
    <definedName name="FNote_RETnyc">#REF!</definedName>
    <definedName name="FNote_Taxes" localSheetId="1">#REF!</definedName>
    <definedName name="FNote_Taxes">#REF!</definedName>
    <definedName name="Fnote_UT" localSheetId="1">#REF!</definedName>
    <definedName name="Fnote_UT">#REF!</definedName>
    <definedName name="FNote_Work_Letter" localSheetId="1">#REF!</definedName>
    <definedName name="FNote_Work_Letter">#REF!</definedName>
    <definedName name="Forecast">'[9]Data Input'!$AA$19</definedName>
    <definedName name="Free_Rent_Amort_Amt" localSheetId="1">#REF!</definedName>
    <definedName name="Free_Rent_Amort_Amt">#REF!</definedName>
    <definedName name="Free_Rent_Comm_Treatment" localSheetId="1">#REF!</definedName>
    <definedName name="Free_Rent_Comm_Treatment">#REF!</definedName>
    <definedName name="Free_Rent_Matrix" localSheetId="1">#REF!</definedName>
    <definedName name="Free_Rent_Matrix">#REF!</definedName>
    <definedName name="Free_Rent_Matrix_cell1" localSheetId="1">#REF!</definedName>
    <definedName name="Free_Rent_Matrix_cell1">#REF!</definedName>
    <definedName name="Fri" localSheetId="1">#REF!</definedName>
    <definedName name="Fri">#REF!</definedName>
    <definedName name="Fridata" localSheetId="1">#REF!</definedName>
    <definedName name="Fridata">#REF!</definedName>
    <definedName name="GenAreaMeasurement">[1]General!$C$10</definedName>
    <definedName name="GenCountry">[1]General!$C$8</definedName>
    <definedName name="GenCurrency">[1]General!$C$9</definedName>
    <definedName name="GenOpeningDate">[1]General!$C$12</definedName>
    <definedName name="GenScreens">[1]General!$C$19</definedName>
    <definedName name="GenTheatreName">[1]General!$C$6</definedName>
    <definedName name="ggg" localSheetId="1">#REF!</definedName>
    <definedName name="ggg">#REF!</definedName>
    <definedName name="hhh" localSheetId="1">#REF!,#REF!,#REF!,#REF!,#REF!,#REF!,#REF!,#REF!,#REF!,#REF!,#REF!,#REF!,#REF!,#REF!,#REF!,#REF!</definedName>
    <definedName name="hhh">#REF!,#REF!,#REF!,#REF!,#REF!,#REF!,#REF!,#REF!,#REF!,#REF!,#REF!,#REF!,#REF!,#REF!,#REF!,#REF!</definedName>
    <definedName name="IMAX_split" localSheetId="1">#REF!</definedName>
    <definedName name="IMAX_split">#REF!</definedName>
    <definedName name="inf" localSheetId="1">#REF!</definedName>
    <definedName name="inf">#REF!</definedName>
    <definedName name="INV" localSheetId="1">#REF!</definedName>
    <definedName name="INV">#REF!</definedName>
    <definedName name="IQ_ADDIN" hidden="1">"AUTO"</definedName>
    <definedName name="IQ_CH" hidden="1">110000</definedName>
    <definedName name="IQ_CQ" hidden="1">5000</definedName>
    <definedName name="IQ_CY" hidden="1">10000</definedName>
    <definedName name="IQ_DAILY" hidden="1">500000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NAMES_REVISION_DATE_" hidden="1">40504.6215740741</definedName>
    <definedName name="IQ_NTM" hidden="1">6000</definedName>
    <definedName name="IQ_TODAY" hidden="1">0</definedName>
    <definedName name="IQ_WEEK" hidden="1">50000</definedName>
    <definedName name="IQ_YTD" hidden="1">3000</definedName>
    <definedName name="IQ_YTDMONTH" hidden="1">130000</definedName>
    <definedName name="jjj" localSheetId="1">#REF!,#REF!,#REF!,#REF!,#REF!,#REF!,#REF!,#REF!,#REF!,#REF!,#REF!</definedName>
    <definedName name="jjj">#REF!,#REF!,#REF!,#REF!,#REF!,#REF!,#REF!,#REF!,#REF!,#REF!,#REF!</definedName>
    <definedName name="JV_AMC_amort">'[12]JV AMC'!$G$24</definedName>
    <definedName name="JV_AMC_exp" localSheetId="1">#REF!</definedName>
    <definedName name="JV_AMC_exp">#REF!</definedName>
    <definedName name="JV_dig_amort">'[12]JV digital deal'!$G$24</definedName>
    <definedName name="JV_dig_exp">'[13]JV Calc'!$D$793/1000</definedName>
    <definedName name="JV_Slippage" localSheetId="1">#REF!</definedName>
    <definedName name="JV_Slippage">#REF!</definedName>
    <definedName name="KeyMonTot">[1]CapEx!$H$33</definedName>
    <definedName name="kkk" localSheetId="1">#REF!</definedName>
    <definedName name="kkk">#REF!</definedName>
    <definedName name="LanImpTot">[1]CapEx!$H$29</definedName>
    <definedName name="LanPurTot">[1]CapEx!$H$27</definedName>
    <definedName name="last" localSheetId="1">#REF!</definedName>
    <definedName name="last">#REF!</definedName>
    <definedName name="Legal">[1]CapEx!$B$52</definedName>
    <definedName name="Line_Cleaning" localSheetId="1">#REF!</definedName>
    <definedName name="Line_Cleaning">#REF!</definedName>
    <definedName name="Line_CPI" localSheetId="1">#REF!</definedName>
    <definedName name="Line_CPI">#REF!</definedName>
    <definedName name="Line_Electric" localSheetId="1">#REF!</definedName>
    <definedName name="Line_Electric">#REF!</definedName>
    <definedName name="Line_Free_Rent" localSheetId="1">#REF!</definedName>
    <definedName name="Line_Free_Rent">#REF!</definedName>
    <definedName name="Line_Leasing_Commissions" localSheetId="1">#REF!</definedName>
    <definedName name="Line_Leasing_Commissions">#REF!</definedName>
    <definedName name="Line_Misc_Info" localSheetId="1">#REF!</definedName>
    <definedName name="Line_Misc_Info">#REF!</definedName>
    <definedName name="Line_Occupancy_Tax" localSheetId="1">#REF!</definedName>
    <definedName name="Line_Occupancy_Tax">#REF!</definedName>
    <definedName name="Line_OE" localSheetId="1">#REF!</definedName>
    <definedName name="Line_OE">#REF!</definedName>
    <definedName name="Line_Prior_Lease_Obligations" localSheetId="1">#REF!</definedName>
    <definedName name="Line_Prior_Lease_Obligations">#REF!</definedName>
    <definedName name="Line_PW" localSheetId="1">#REF!</definedName>
    <definedName name="Line_PW">#REF!</definedName>
    <definedName name="Line_PWD" localSheetId="1">#REF!</definedName>
    <definedName name="Line_PWD">#REF!</definedName>
    <definedName name="Line_RE_Tax" localSheetId="1">#REF!</definedName>
    <definedName name="Line_RE_Tax">#REF!</definedName>
    <definedName name="Line_RE_Tax_NYC" localSheetId="1">#REF!</definedName>
    <definedName name="Line_RE_Tax_NYC">#REF!</definedName>
    <definedName name="Line_Tax_Effect" localSheetId="1">#REF!</definedName>
    <definedName name="Line_Tax_Effect">#REF!</definedName>
    <definedName name="Line_UT" localSheetId="1">#REF!</definedName>
    <definedName name="Line_UT">#REF!</definedName>
    <definedName name="Line_Work_Letter" localSheetId="1">#REF!</definedName>
    <definedName name="Line_Work_Letter">#REF!</definedName>
    <definedName name="Lld_LA_Area_Sq_Ft" localSheetId="1">#REF!</definedName>
    <definedName name="Lld_LA_Area_Sq_Ft">#REF!</definedName>
    <definedName name="Lld_LA_Rent_SF" localSheetId="1">#REF!</definedName>
    <definedName name="Lld_LA_Rent_SF">#REF!</definedName>
    <definedName name="Lld_LA_Term_Mths" localSheetId="1">#REF!</definedName>
    <definedName name="Lld_LA_Term_Mths">#REF!</definedName>
    <definedName name="Marginal_Tax_Rate" localSheetId="1">#REF!</definedName>
    <definedName name="Marginal_Tax_Rate">#REF!</definedName>
    <definedName name="Merit">[2]Assump!$B$25</definedName>
    <definedName name="Misc_Amort_Period" localSheetId="1">#REF!</definedName>
    <definedName name="Misc_Amort_Period">#REF!</definedName>
    <definedName name="Misc_Amortizable_Disbursement" localSheetId="1">#REF!</definedName>
    <definedName name="Misc_Amortizable_Disbursement">#REF!</definedName>
    <definedName name="Misc_Dollars" localSheetId="1">#REF!</definedName>
    <definedName name="Misc_Dollars">#REF!</definedName>
    <definedName name="Misc_Info_Note_1" localSheetId="1">#REF!</definedName>
    <definedName name="Misc_Info_Note_1">#REF!</definedName>
    <definedName name="Misc_Info_Note_2" localSheetId="1">#REF!</definedName>
    <definedName name="Misc_Info_Note_2">#REF!</definedName>
    <definedName name="Misc_Total_Disbursement" localSheetId="1">#REF!</definedName>
    <definedName name="Misc_Total_Disbursement">#REF!</definedName>
    <definedName name="Month" localSheetId="1">#REF!</definedName>
    <definedName name="Month">#REF!</definedName>
    <definedName name="Moving_Exp_Mthly_Amort" localSheetId="1">#REF!</definedName>
    <definedName name="Moving_Exp_Mthly_Amort">#REF!</definedName>
    <definedName name="Moving_Exp_SF" localSheetId="1">#REF!</definedName>
    <definedName name="Moving_Exp_SF">#REF!</definedName>
    <definedName name="Net_Lease?" localSheetId="1">#REF!</definedName>
    <definedName name="Net_Lease?">#REF!</definedName>
    <definedName name="NETINCOMEPOSMAX">'[1] Max Scen'!$G$58:$Z$58</definedName>
    <definedName name="NETINCOMEPOSMIN">'[1] Min Scen'!$G$58:$Z$58</definedName>
    <definedName name="NETINCOMEPOSMOS">'[1]Most Scen'!$G$58:$Z$58</definedName>
    <definedName name="newm" localSheetId="1">#REF!</definedName>
    <definedName name="newm">#REF!</definedName>
    <definedName name="nil" localSheetId="1">'[5]fin inc'!#REF!</definedName>
    <definedName name="nil">'[5]fin inc'!#REF!</definedName>
    <definedName name="Number_of_Columns" localSheetId="1">#REF!</definedName>
    <definedName name="Number_of_Columns">#REF!</definedName>
    <definedName name="Occupancy_Tax" localSheetId="1">#REF!</definedName>
    <definedName name="Occupancy_Tax">#REF!</definedName>
    <definedName name="OE_Matrix" localSheetId="1">#REF!</definedName>
    <definedName name="OE_Matrix">#REF!</definedName>
    <definedName name="OE_Matrix_Input" localSheetId="1">#REF!</definedName>
    <definedName name="OE_Matrix_Input">#REF!</definedName>
    <definedName name="OE_Occupancy_Tax?" localSheetId="1">#REF!</definedName>
    <definedName name="OE_Occupancy_Tax?">#REF!</definedName>
    <definedName name="OE_SF_Chg_Base" localSheetId="1">#REF!</definedName>
    <definedName name="OE_SF_Chg_Base">#REF!</definedName>
    <definedName name="OE_SF_Chg_Curr" localSheetId="1">#REF!</definedName>
    <definedName name="OE_SF_Chg_Curr">#REF!</definedName>
    <definedName name="OE_SF_Curr_Escal" localSheetId="1">#REF!</definedName>
    <definedName name="OE_SF_Curr_Escal">#REF!</definedName>
    <definedName name="OE_Start_Date" localSheetId="1">#REF!</definedName>
    <definedName name="OE_Start_Date">#REF!</definedName>
    <definedName name="OE_Start_Mth" localSheetId="1">#REF!</definedName>
    <definedName name="OE_Start_Mth">#REF!</definedName>
    <definedName name="OE_Start_Yr" localSheetId="1">#REF!</definedName>
    <definedName name="OE_Start_Yr">#REF!</definedName>
    <definedName name="ofrate" localSheetId="1">'[4]Prod Cash Flow Oct 14 Budget'!#REF!</definedName>
    <definedName name="ofrate">'[4]Prod Cash Flow Oct 14 Budget'!#REF!</definedName>
    <definedName name="ofrate1" localSheetId="1">'[14]HP3 MarkUp Cost Rept Form'!#REF!</definedName>
    <definedName name="ofrate1">'[14]HP3 MarkUp Cost Rept Form'!#REF!</definedName>
    <definedName name="ofrate2" localSheetId="1">'[14]HP3 MarkUp Cost Rept Form'!#REF!</definedName>
    <definedName name="ofrate2">'[14]HP3 MarkUp Cost Rept Form'!#REF!</definedName>
    <definedName name="old">[15]Sheet3!$A$14:$J$249</definedName>
    <definedName name="olde" localSheetId="1">#REF!</definedName>
    <definedName name="olde">#REF!</definedName>
    <definedName name="OPEEBITDAMAX">'[1] Max Scen'!$G$51:$Z$51</definedName>
    <definedName name="OPEEBITDAMIN">'[1] Min Scen'!$G$51:$Z$51</definedName>
    <definedName name="OPEEBITDAMOS">'[1]Most Scen'!$G$51:$Z$51</definedName>
    <definedName name="OPEEBITMAX">'[1] Max Scen'!$G$53:$Z$53</definedName>
    <definedName name="OPEEBITMIN">'[1] Min Scen'!$G$53:$Z$53</definedName>
    <definedName name="OPEEBITMOS">'[1]Most Scen'!$G$53:$Z$53</definedName>
    <definedName name="Option_Line_1" localSheetId="1">#REF!</definedName>
    <definedName name="Option_Line_1">#REF!</definedName>
    <definedName name="Option_Line_2" localSheetId="1">#REF!</definedName>
    <definedName name="Option_Line_2">#REF!</definedName>
    <definedName name="Option_Line_3" localSheetId="1">#REF!</definedName>
    <definedName name="Option_Line_3">#REF!</definedName>
    <definedName name="Option_Line_4" localSheetId="1">#REF!</definedName>
    <definedName name="Option_Line_4">#REF!</definedName>
    <definedName name="participations">'[16]Studio Home Video'!$E$24</definedName>
    <definedName name="Per_Screen" localSheetId="1">#REF!</definedName>
    <definedName name="Per_Screen">#REF!</definedName>
    <definedName name="Per_Sq_Ft_Lines">'[17]Lease Template'!$A$486:$IV$486,'[17]Lease Template'!$A$518:$IV$518,'[17]Lease Template'!$A$535:$IV$535,'[17]Lease Template'!$A$556:$IV$556,'[17]Lease Template'!$A$573:$IV$573,'[17]Lease Template'!$A$590:$IV$590,'[17]Lease Template'!$A$608:$IV$608,'[17]Lease Template'!$A$626:$IV$626,'[17]Lease Template'!$A$644:$IV$644,'[17]Lease Template'!$A$662:$IV$662,'[17]Lease Template'!$A$667:$IV$667,'[17]Lease Template'!$A$697:$IV$697</definedName>
    <definedName name="Per_Sq_Ft_Print" localSheetId="1">#REF!</definedName>
    <definedName name="Per_Sq_Ft_Print">#REF!</definedName>
    <definedName name="Period">'[9]Data Input'!$AA$15</definedName>
    <definedName name="PREOPECOSMAXYR">'[1] Max Scen'!$F$41:$G$41</definedName>
    <definedName name="PREOPECOSMINYR">'[1] Min Scen'!$F$41:$G$41</definedName>
    <definedName name="PREOPECOSMOSYR">'[1]Most Scen'!$F$41:$G$41</definedName>
    <definedName name="PREOPEQTR">[1]CapEx!$R$72:$Y$72</definedName>
    <definedName name="PreTax_Cost_of_Debt" localSheetId="1">#REF!</definedName>
    <definedName name="PreTax_Cost_of_Debt">#REF!</definedName>
    <definedName name="_xlnm.Print_Area" localSheetId="2">'Box Office &amp; Network Stats'!$A$1:$AW$46</definedName>
    <definedName name="_xlnm.Print_Area" localSheetId="1">'Consolidated Model'!$A$1:$AA$128</definedName>
    <definedName name="_xlnm.Print_Area" localSheetId="0">#REF!</definedName>
    <definedName name="_xlnm.Print_Area">#REF!</definedName>
    <definedName name="Print_Area_MI" localSheetId="2">#REF!</definedName>
    <definedName name="Print_Area_MI" localSheetId="1">#REF!</definedName>
    <definedName name="Print_Area_MI" localSheetId="0">#REF!</definedName>
    <definedName name="Print_Area_MI">#REF!</definedName>
    <definedName name="Print_Footnotes" localSheetId="1">#REF!</definedName>
    <definedName name="Print_Footnotes">#REF!</definedName>
    <definedName name="print_name" localSheetId="1">#REF!</definedName>
    <definedName name="print_name">#REF!</definedName>
    <definedName name="_xlnm.Print_Titles" localSheetId="2">#REF!</definedName>
    <definedName name="_xlnm.Print_Titles" localSheetId="1">'Consolidated Model'!$1:$4</definedName>
    <definedName name="_xlnm.Print_Titles" localSheetId="0">#REF!</definedName>
    <definedName name="_xlnm.Print_Titles">#REF!</definedName>
    <definedName name="Print_Top_Page" localSheetId="2">#REF!</definedName>
    <definedName name="Print_Top_Page" localSheetId="1">#REF!</definedName>
    <definedName name="Print_Top_Page" localSheetId="0">#REF!</definedName>
    <definedName name="Print_Top_Page">#REF!</definedName>
    <definedName name="Prior_fcst" localSheetId="1">#REF!</definedName>
    <definedName name="Prior_fcst">#REF!</definedName>
    <definedName name="Prior_Year">'[18]Data Input'!$AA$21</definedName>
    <definedName name="Prior_yr" localSheetId="2">#REF!</definedName>
    <definedName name="Prior_yr" localSheetId="1">#REF!</definedName>
    <definedName name="Prior_yr" localSheetId="0">#REF!</definedName>
    <definedName name="Prior_yr">#REF!</definedName>
    <definedName name="ProFeeInf">[1]CapEx!$G$56</definedName>
    <definedName name="Profit" localSheetId="1">#REF!</definedName>
    <definedName name="Profit">#REF!</definedName>
    <definedName name="projector" localSheetId="1">#REF!</definedName>
    <definedName name="projector">#REF!</definedName>
    <definedName name="PropertyAddress" localSheetId="1">#REF!</definedName>
    <definedName name="PropertyAddress">#REF!</definedName>
    <definedName name="PW_Base_Hourly_Wage" localSheetId="1">#REF!</definedName>
    <definedName name="PW_Base_Hourly_Wage">#REF!</definedName>
    <definedName name="PW_Base_Year" localSheetId="1">#REF!</definedName>
    <definedName name="PW_Base_Year">#REF!</definedName>
    <definedName name="PW_Curr_Accrued_Escal" localSheetId="1">#REF!</definedName>
    <definedName name="PW_Curr_Accrued_Escal">#REF!</definedName>
    <definedName name="PW_fringe_status" localSheetId="1">#REF!</definedName>
    <definedName name="PW_fringe_status">#REF!</definedName>
    <definedName name="PW_growth_factor" localSheetId="1">#REF!</definedName>
    <definedName name="PW_growth_factor">#REF!</definedName>
    <definedName name="PW_Matrix" localSheetId="1">#REF!</definedName>
    <definedName name="PW_Matrix">#REF!</definedName>
    <definedName name="PW_Matrix_Row" localSheetId="1">#REF!</definedName>
    <definedName name="PW_Matrix_Row">#REF!</definedName>
    <definedName name="PW_New_or_Old_Clause" localSheetId="1">#REF!</definedName>
    <definedName name="PW_New_or_Old_Clause">#REF!</definedName>
    <definedName name="PW_Old_Base_Rate" localSheetId="1">#REF!</definedName>
    <definedName name="PW_Old_Base_Rate">#REF!</definedName>
    <definedName name="PW_Old_Current_Rate" localSheetId="1">#REF!</definedName>
    <definedName name="PW_Old_Current_Rate">#REF!</definedName>
    <definedName name="PW_Penny_for_Penny" localSheetId="1">#REF!</definedName>
    <definedName name="PW_Penny_for_Penny">#REF!</definedName>
    <definedName name="PW_Start_Date" localSheetId="1">#REF!</definedName>
    <definedName name="PW_Start_Date">#REF!</definedName>
    <definedName name="PW_Start_Mth" localSheetId="1">#REF!</definedName>
    <definedName name="PW_Start_Mth">#REF!</definedName>
    <definedName name="PW_Start_Yr" localSheetId="1">#REF!</definedName>
    <definedName name="PW_Start_Yr">#REF!</definedName>
    <definedName name="PWD_Base_Hourly_Wage" localSheetId="1">#REF!</definedName>
    <definedName name="PWD_Base_Hourly_Wage">#REF!</definedName>
    <definedName name="PWD_Base_Year" localSheetId="1">#REF!</definedName>
    <definedName name="PWD_Base_Year">#REF!</definedName>
    <definedName name="PWD_Curr_Accrued_Escal" localSheetId="1">#REF!</definedName>
    <definedName name="PWD_Curr_Accrued_Escal">#REF!</definedName>
    <definedName name="PWD_Fringe_Status" localSheetId="1">#REF!</definedName>
    <definedName name="PWD_Fringe_Status">#REF!</definedName>
    <definedName name="PWD_growth_factor" localSheetId="1">#REF!</definedName>
    <definedName name="PWD_growth_factor">#REF!</definedName>
    <definedName name="PWD_Matrix_Row" localSheetId="1">#REF!</definedName>
    <definedName name="PWD_Matrix_Row">#REF!</definedName>
    <definedName name="PWD_New_or_Old_Clause" localSheetId="1">#REF!</definedName>
    <definedName name="PWD_New_or_Old_Clause">#REF!</definedName>
    <definedName name="PWD_Old_Base_Rate" localSheetId="1">#REF!</definedName>
    <definedName name="PWD_Old_Base_Rate">#REF!</definedName>
    <definedName name="PWD_penny_for_penny" localSheetId="1">#REF!</definedName>
    <definedName name="PWD_penny_for_penny">#REF!</definedName>
    <definedName name="PWD_Start_Date" localSheetId="1">#REF!</definedName>
    <definedName name="PWD_Start_Date">#REF!</definedName>
    <definedName name="PWD_Start_Mth" localSheetId="1">#REF!</definedName>
    <definedName name="PWD_Start_Mth">#REF!</definedName>
    <definedName name="PWD_Start_Yr" localSheetId="1">#REF!</definedName>
    <definedName name="PWD_Start_Yr">#REF!</definedName>
    <definedName name="QTD" localSheetId="1">#REF!</definedName>
    <definedName name="QTD">#REF!</definedName>
    <definedName name="Qtr_Beg" localSheetId="2">'[8]Graph Data Curr Yr'!#REF!</definedName>
    <definedName name="Qtr_Beg" localSheetId="1">'[8]Graph Data Curr Yr'!#REF!</definedName>
    <definedName name="Qtr_Beg">'[8]Graph Data Curr Yr'!#REF!</definedName>
    <definedName name="Qtr_End" localSheetId="1">'[19]Graph Data Curr Yr'!#REF!</definedName>
    <definedName name="Qtr_End">'[19]Graph Data Curr Yr'!#REF!</definedName>
    <definedName name="Qtr_toDate">[20]Kicker!$AD$20</definedName>
    <definedName name="Rate" localSheetId="2">#REF!</definedName>
    <definedName name="Rate" localSheetId="1">#REF!</definedName>
    <definedName name="Rate" localSheetId="0">#REF!</definedName>
    <definedName name="Rate">#REF!</definedName>
    <definedName name="RefNo">[1]CapEx!$B$4</definedName>
    <definedName name="Rent_Base" localSheetId="1">#REF!</definedName>
    <definedName name="Rent_Base">#REF!</definedName>
    <definedName name="Rent_Free_Period_Initial" localSheetId="1">#REF!</definedName>
    <definedName name="Rent_Free_Period_Initial">#REF!</definedName>
    <definedName name="Rent_Input_Yrs" localSheetId="1">#REF!</definedName>
    <definedName name="Rent_Input_Yrs">#REF!</definedName>
    <definedName name="Rent_Matrix" localSheetId="1">#REF!</definedName>
    <definedName name="Rent_Matrix">#REF!</definedName>
    <definedName name="Rent_Matrix_Input" localSheetId="1">#REF!</definedName>
    <definedName name="Rent_Matrix_Input">#REF!</definedName>
    <definedName name="Rentrak_data" localSheetId="1">#REF!</definedName>
    <definedName name="Rentrak_data">#REF!</definedName>
    <definedName name="Rentrak_WE" localSheetId="1">'[21]Week 0'!#REF!</definedName>
    <definedName name="Rentrak_WE">'[21]Week 0'!#REF!</definedName>
    <definedName name="Rentrak_Weekday" localSheetId="1">'[21]Week 0'!#REF!</definedName>
    <definedName name="Rentrak_Weekday">'[21]Week 0'!#REF!</definedName>
    <definedName name="Research">[1]CapEx!$B$53</definedName>
    <definedName name="residuals">'[16]Studio Home Video'!$E$25</definedName>
    <definedName name="RETax_Matrix" localSheetId="1">#REF!</definedName>
    <definedName name="RETax_Matrix">#REF!</definedName>
    <definedName name="RETax_Matrix_Input" localSheetId="1">#REF!</definedName>
    <definedName name="RETax_Matrix_Input">#REF!</definedName>
    <definedName name="RETax_Occupancy_Tax?" localSheetId="1">#REF!</definedName>
    <definedName name="RETax_Occupancy_Tax?">#REF!</definedName>
    <definedName name="RETax_SF_Chg_Base" localSheetId="1">#REF!</definedName>
    <definedName name="RETax_SF_Chg_Base">#REF!</definedName>
    <definedName name="RETax_SF_Chg_Curr" localSheetId="1">#REF!</definedName>
    <definedName name="RETax_SF_Chg_Curr">#REF!</definedName>
    <definedName name="RETax_SF_Chg_Target" localSheetId="1">#REF!</definedName>
    <definedName name="RETax_SF_Chg_Target">#REF!</definedName>
    <definedName name="RETax_SF_Curr_Escal" localSheetId="1">#REF!</definedName>
    <definedName name="RETax_SF_Curr_Escal">#REF!</definedName>
    <definedName name="RETax_SF_yearly_Incr" localSheetId="1">#REF!</definedName>
    <definedName name="RETax_SF_yearly_Incr">#REF!</definedName>
    <definedName name="RETax_Start_Date" localSheetId="1">#REF!</definedName>
    <definedName name="RETax_Start_Date">#REF!</definedName>
    <definedName name="RETax_Start_Mth" localSheetId="1">#REF!</definedName>
    <definedName name="RETax_Start_Mth">#REF!</definedName>
    <definedName name="RETax_Start_Yr" localSheetId="1">#REF!</definedName>
    <definedName name="RETax_Start_Yr">#REF!</definedName>
    <definedName name="RETax_Yrs_to_Target" localSheetId="1">#REF!</definedName>
    <definedName name="RETax_Yrs_to_Target">#REF!</definedName>
    <definedName name="RETnyc_Area" localSheetId="1">#REF!</definedName>
    <definedName name="RETnyc_Area">#REF!</definedName>
    <definedName name="RETnyc_Area_Auto" localSheetId="1">#REF!</definedName>
    <definedName name="RETnyc_Area_Auto">#REF!</definedName>
    <definedName name="RETnyc_Area_Manual" localSheetId="1">#REF!</definedName>
    <definedName name="RETnyc_Area_Manual">#REF!</definedName>
    <definedName name="RETnyc_AV_growth_rate" localSheetId="1">#REF!</definedName>
    <definedName name="RETnyc_AV_growth_rate">#REF!</definedName>
    <definedName name="RETnyc_AV_Increment" localSheetId="1">#REF!</definedName>
    <definedName name="RETnyc_AV_Increment">#REF!</definedName>
    <definedName name="RETnyc_AV_Target_Yr" localSheetId="1">#REF!</definedName>
    <definedName name="RETnyc_AV_Target_Yr">#REF!</definedName>
    <definedName name="RETnyc_Base_AV1" localSheetId="1">#REF!</definedName>
    <definedName name="RETnyc_Base_AV1">#REF!</definedName>
    <definedName name="RETnyc_Base_AV1_Manual" localSheetId="1">#REF!</definedName>
    <definedName name="RETnyc_Base_AV1_Manual">#REF!</definedName>
    <definedName name="RETnyc_Base_AV2" localSheetId="1">#REF!</definedName>
    <definedName name="RETnyc_Base_AV2">#REF!</definedName>
    <definedName name="RETnyc_Base_AV2_Manual" localSheetId="1">#REF!</definedName>
    <definedName name="RETnyc_Base_AV2_Manual">#REF!</definedName>
    <definedName name="RETnyc_Base_Taxes" localSheetId="1">#REF!</definedName>
    <definedName name="RETnyc_Base_Taxes">#REF!</definedName>
    <definedName name="RETnyc_Base_Year" localSheetId="1">#REF!</definedName>
    <definedName name="RETnyc_Base_Year">#REF!</definedName>
    <definedName name="RETnyc_Curr_Rate_Yr" localSheetId="1">#REF!</definedName>
    <definedName name="RETnyc_Curr_Rate_Yr">#REF!</definedName>
    <definedName name="RETnyc_Current_AV" localSheetId="1">#REF!</definedName>
    <definedName name="RETnyc_Current_AV">#REF!</definedName>
    <definedName name="RETnyc_Current_Year" localSheetId="1">#REF!</definedName>
    <definedName name="RETnyc_Current_Year">#REF!</definedName>
    <definedName name="RETnyc_First_Tax_Year" localSheetId="1">#REF!</definedName>
    <definedName name="RETnyc_First_Tax_Year">#REF!</definedName>
    <definedName name="RETnyc_Fiscal_Month" localSheetId="1">#REF!</definedName>
    <definedName name="RETnyc_Fiscal_Month">#REF!</definedName>
    <definedName name="RETnyc_Growth_Matrix" localSheetId="1">#REF!</definedName>
    <definedName name="RETnyc_Growth_Matrix">#REF!</definedName>
    <definedName name="RETnyc_Growth_Matrix_Input" localSheetId="1">#REF!</definedName>
    <definedName name="RETnyc_Growth_Matrix_Input">#REF!</definedName>
    <definedName name="RETnyc_Growth_Start_Year" localSheetId="1">#REF!</definedName>
    <definedName name="RETnyc_Growth_Start_Year">#REF!</definedName>
    <definedName name="RETnyc_NYC_Rate_Matrix" localSheetId="1">#REF!</definedName>
    <definedName name="RETnyc_NYC_Rate_Matrix">#REF!</definedName>
    <definedName name="RETnyc_Occupancy_Tax?" localSheetId="1">#REF!</definedName>
    <definedName name="RETnyc_Occupancy_Tax?">#REF!</definedName>
    <definedName name="RETnyc_Prior_AV" localSheetId="1">#REF!</definedName>
    <definedName name="RETnyc_Prior_AV">#REF!</definedName>
    <definedName name="RETnyc_SF_Curr_Escal" localSheetId="1">#REF!</definedName>
    <definedName name="RETnyc_SF_Curr_Escal">#REF!</definedName>
    <definedName name="RETnyc_Start_Date" localSheetId="1">#REF!</definedName>
    <definedName name="RETnyc_Start_Date">#REF!</definedName>
    <definedName name="RETnyc_Start_Mth" localSheetId="1">#REF!</definedName>
    <definedName name="RETnyc_Start_Mth">#REF!</definedName>
    <definedName name="RETnyc_Start_Yr" localSheetId="1">#REF!</definedName>
    <definedName name="RETnyc_Start_Yr">#REF!</definedName>
    <definedName name="RETnyc_Target_AV" localSheetId="1">#REF!</definedName>
    <definedName name="RETnyc_Target_AV">#REF!</definedName>
    <definedName name="RETnyc_Tax_Rate1" localSheetId="1">#REF!</definedName>
    <definedName name="RETnyc_Tax_Rate1">#REF!</definedName>
    <definedName name="RETnyc_Tax_Rate2" localSheetId="1">#REF!</definedName>
    <definedName name="RETnyc_Tax_Rate2">#REF!</definedName>
    <definedName name="RETnyc_Yrs_to_Adjust_AV" localSheetId="1">#REF!</definedName>
    <definedName name="RETnyc_Yrs_to_Adjust_AV">#REF!</definedName>
    <definedName name="RETnyc_Yrs_to_Target" localSheetId="1">#REF!</definedName>
    <definedName name="RETnyc_Yrs_to_Target">#REF!</definedName>
    <definedName name="retreive" localSheetId="1">#REF!</definedName>
    <definedName name="retreive">#REF!</definedName>
    <definedName name="retrieve" localSheetId="2">#REF!</definedName>
    <definedName name="retrieve" localSheetId="1">'Consolidated Model'!$A$1:$A$71</definedName>
    <definedName name="retrieve" localSheetId="0">#REF!</definedName>
    <definedName name="retrieve">#REF!</definedName>
    <definedName name="RevMiscTitle1">[1]Rev!$A$36</definedName>
    <definedName name="RevMiscTitle2">[1]Rev!$A$39</definedName>
    <definedName name="sadads" localSheetId="2">#REF!</definedName>
    <definedName name="sadads" localSheetId="1">#REF!</definedName>
    <definedName name="sadads" localSheetId="0">#REF!</definedName>
    <definedName name="sadads">#REF!</definedName>
    <definedName name="SAPBEXhrIndnt" hidden="1">"Wide"</definedName>
    <definedName name="SAPsysID" hidden="1">"708C5W7SBKP804JT78WJ0JNKI"</definedName>
    <definedName name="SAPwbID" hidden="1">"ARS"</definedName>
    <definedName name="Scenario">[22]Kicker!$B$2</definedName>
    <definedName name="sd" localSheetId="2">#REF!</definedName>
    <definedName name="sd" localSheetId="1">#REF!</definedName>
    <definedName name="sd" localSheetId="0">#REF!</definedName>
    <definedName name="sd">#REF!</definedName>
    <definedName name="sdaf" localSheetId="1">#REF!</definedName>
    <definedName name="sdaf">#REF!</definedName>
    <definedName name="SITINCPER">[1]Rev!$F$9:$Y$9</definedName>
    <definedName name="SITMAX___">[1]Rev!$F$8:$Y$8</definedName>
    <definedName name="SITMIN___">[1]Rev!$F$6:$Y$6</definedName>
    <definedName name="SITMOS___">[1]Rev!$F$7:$Y$7</definedName>
    <definedName name="SONICS" localSheetId="2">#REF!</definedName>
    <definedName name="SONICS" localSheetId="1">#REF!</definedName>
    <definedName name="SONICS" localSheetId="0">#REF!</definedName>
    <definedName name="SONICS">#REF!</definedName>
    <definedName name="Space_Plan_SF" localSheetId="1">#REF!</definedName>
    <definedName name="Space_Plan_SF">#REF!</definedName>
    <definedName name="Status" localSheetId="1">#REF!</definedName>
    <definedName name="Status">#REF!</definedName>
    <definedName name="TB" localSheetId="1">#REF!</definedName>
    <definedName name="TB">#REF!</definedName>
    <definedName name="Term_of_Analysis" localSheetId="1">#REF!</definedName>
    <definedName name="Term_of_Analysis">#REF!</definedName>
    <definedName name="Term_of_Lease" localSheetId="1">#REF!</definedName>
    <definedName name="Term_of_Lease">#REF!</definedName>
    <definedName name="Term_of_Misc_Amort" localSheetId="1">#REF!</definedName>
    <definedName name="Term_of_Misc_Amort">#REF!</definedName>
    <definedName name="TEST" localSheetId="1">#REF!</definedName>
    <definedName name="TEST">#REF!</definedName>
    <definedName name="TF_all_rows" localSheetId="1">#REF!</definedName>
    <definedName name="TF_all_rows">#REF!</definedName>
    <definedName name="TF_Leasing_Comm" localSheetId="1">#REF!</definedName>
    <definedName name="TF_Leasing_Comm">#REF!</definedName>
    <definedName name="TF_Misc_Info" localSheetId="1">#REF!</definedName>
    <definedName name="TF_Misc_Info">#REF!</definedName>
    <definedName name="TF_Misc_Prior_Lease" localSheetId="1">#REF!</definedName>
    <definedName name="TF_Misc_Prior_Lease">#REF!</definedName>
    <definedName name="TF_small_rows">'[17]Lease Template'!$AI$797,'[17]Lease Template'!$AI$794,'[17]Lease Template'!$AI$790,'[17]Lease Template'!$AI$788,'[17]Lease Template'!$AI$779,'[17]Lease Template'!$AI$773,'[17]Lease Template'!$AI$769,'[17]Lease Template'!$AI$766,'[17]Lease Template'!$AI$763,'[17]Lease Template'!$AI$758,'[17]Lease Template'!$AI$754,'[17]Lease Template'!$AI$750,'[17]Lease Template'!$AI$746,'[17]Lease Template'!$AI$742,'[17]Lease Template'!$AI$738,'[17]Lease Template'!$AI$733,'[17]Lease Template'!$AI$730</definedName>
    <definedName name="TF_Work_Letter" localSheetId="1">#REF!</definedName>
    <definedName name="TF_Work_Letter">#REF!</definedName>
    <definedName name="THEBASRENMAXYR">'[1] Max Scen'!$G$28:$Z$28</definedName>
    <definedName name="THEBASRENMINYR">'[1] Min Scen'!$G$28:$Z$28</definedName>
    <definedName name="THEBASRENMOSYR">'[1]Most Scen'!$G$28:$Z$28</definedName>
    <definedName name="THECOMAREMAXYR">'[1] Max Scen'!$G$33:$Z$33</definedName>
    <definedName name="THECOMAREMINYR">'[1] Min Scen'!$G$33:$Z$33</definedName>
    <definedName name="THECOMAREMOSYR">'[1]Most Scen'!$G$33:$Z$33</definedName>
    <definedName name="THECRECARMAXYR">'[1] Max Scen'!$G$37:$Z$37</definedName>
    <definedName name="THECRECARMINYR">'[1] Min Scen'!$G$37:$Z$37</definedName>
    <definedName name="THECRECARMOSYR">'[1]Most Scen'!$G$37:$Z$37</definedName>
    <definedName name="THEINSOTHMAXYR">'[1] Max Scen'!$G$31:$Z$31</definedName>
    <definedName name="THEINSOTHMINYR">'[1] Min Scen'!$G$31:$Z$31</definedName>
    <definedName name="THEINSOTHMOSYR">'[1]Most Scen'!$G$31:$Z$31</definedName>
    <definedName name="THELEGPROMAXYR">'[1] Max Scen'!$G$36:$Z$36</definedName>
    <definedName name="THELEGPROMINYR">'[1] Min Scen'!$G$36:$Z$36</definedName>
    <definedName name="THELEGPROMOSYR">'[1]Most Scen'!$G$36:$Z$36</definedName>
    <definedName name="THELIGPOWMAXYR">'[1] Max Scen'!$G$30:$Z$30</definedName>
    <definedName name="THELIGPOWMINYR">'[1] Min Scen'!$G$30:$Z$30</definedName>
    <definedName name="THELIGPOWMOSYR">'[1]Most Scen'!$G$30:$Z$30</definedName>
    <definedName name="THEOTHEXPMAXYR">'[1] Max Scen'!$G$38:$Z$38</definedName>
    <definedName name="THEOTHEXPMINYR">'[1] Min Scen'!$G$38:$Z$38</definedName>
    <definedName name="THEOTHEXPMOSYR">'[1]Most Scen'!$G$38:$Z$38</definedName>
    <definedName name="THEPROTAXMAXYR">'[1] Max Scen'!$G$32:$Z$32</definedName>
    <definedName name="THEPROTAXMINYR">'[1] Min Scen'!$G$32:$Z$32</definedName>
    <definedName name="THEPROTAXMOSYR">'[1]Most Scen'!$G$32:$Z$32</definedName>
    <definedName name="THERENPERMAXYR">'[1] Max Scen'!$G$29:$Z$29</definedName>
    <definedName name="THERENPERMINYR">'[1] Min Scen'!$G$29:$Z$29</definedName>
    <definedName name="THERENPERMOSYR">'[1]Most Scen'!$G$29:$Z$29</definedName>
    <definedName name="THEREPMANMAXYR">'[1] Max Scen'!$G$34:$Z$34</definedName>
    <definedName name="THEREPMANMINYR">'[1] Min Scen'!$G$34:$Z$34</definedName>
    <definedName name="THEREPMANMOSYR">'[1]Most Scen'!$G$34:$Z$34</definedName>
    <definedName name="THETRAENTMAXYR">'[1] Max Scen'!$G$35:$Z$35</definedName>
    <definedName name="THETRAENTMINYR">'[1] Min Scen'!$G$35:$Z$35</definedName>
    <definedName name="THETRAENTMOSYR">'[1]Most Scen'!$G$35:$Z$35</definedName>
    <definedName name="Tier1_Tax" localSheetId="1">[23]Summary!#REF!</definedName>
    <definedName name="Tier1_Tax">[23]Summary!#REF!</definedName>
    <definedName name="Tier1_TaxRate" localSheetId="1">[23]Summary!#REF!</definedName>
    <definedName name="Tier1_TaxRate">[23]Summary!#REF!</definedName>
    <definedName name="Tier2_Tax" localSheetId="1">[23]Summary!#REF!</definedName>
    <definedName name="Tier2_Tax">[23]Summary!#REF!</definedName>
    <definedName name="Tier2_TaxRate" localSheetId="1">[23]Summary!#REF!</definedName>
    <definedName name="Tier2_TaxRate">[23]Summary!#REF!</definedName>
    <definedName name="Tier3_TaxRate" localSheetId="1">[23]Summary!#REF!</definedName>
    <definedName name="Tier3_TaxRate">[23]Summary!#REF!</definedName>
    <definedName name="Title_Commission_Amort" localSheetId="2">#REF!</definedName>
    <definedName name="Title_Commission_Amort" localSheetId="1">#REF!</definedName>
    <definedName name="Title_Commission_Amort" localSheetId="0">#REF!</definedName>
    <definedName name="Title_Commission_Amort">#REF!</definedName>
    <definedName name="Title_Commissions_Paid" localSheetId="1">#REF!</definedName>
    <definedName name="Title_Commissions_Paid">#REF!</definedName>
    <definedName name="Title_Improvement_Costs" localSheetId="1">#REF!</definedName>
    <definedName name="Title_Improvement_Costs">#REF!</definedName>
    <definedName name="Title_Leasehold_Pmts" localSheetId="1">#REF!</definedName>
    <definedName name="Title_Leasehold_Pmts">#REF!</definedName>
    <definedName name="Title_Long_Eff_RSF" localSheetId="1">#REF!</definedName>
    <definedName name="Title_Long_Eff_RSF">#REF!</definedName>
    <definedName name="Title_LseHld_Amortization" localSheetId="1">#REF!</definedName>
    <definedName name="Title_LseHld_Amortization">#REF!</definedName>
    <definedName name="Title_Moving_Exp_Amort" localSheetId="1">#REF!</definedName>
    <definedName name="Title_Moving_Exp_Amort">#REF!</definedName>
    <definedName name="Title_Moving_Tax_Benefits" localSheetId="1">#REF!</definedName>
    <definedName name="Title_Moving_Tax_Benefits">#REF!</definedName>
    <definedName name="Title_of_Analysis" localSheetId="1">'[17]Lease Template'!#REF!</definedName>
    <definedName name="Title_of_Analysis">'[17]Lease Template'!#REF!</definedName>
    <definedName name="Title_RSF" localSheetId="1">#REF!</definedName>
    <definedName name="Title_RSF">#REF!</definedName>
    <definedName name="Title_RSF_Suffix" localSheetId="1">#REF!</definedName>
    <definedName name="Title_RSF_Suffix">#REF!</definedName>
    <definedName name="Title_Short_Eff_RSF" localSheetId="1">#REF!</definedName>
    <definedName name="Title_Short_Eff_RSF">#REF!</definedName>
    <definedName name="Title_TaxBen_Lld1" localSheetId="1">#REF!</definedName>
    <definedName name="Title_TaxBen_Lld1">#REF!</definedName>
    <definedName name="Title_TaxBen_Lld2" localSheetId="1">#REF!</definedName>
    <definedName name="Title_TaxBen_Lld2">#REF!</definedName>
    <definedName name="Title_TaxBen_Tnt1" localSheetId="1">#REF!</definedName>
    <definedName name="Title_TaxBen_Tnt1">#REF!</definedName>
    <definedName name="Title_TaxBen_Tnt2" localSheetId="1">#REF!</definedName>
    <definedName name="Title_TaxBen_Tnt2">#REF!</definedName>
    <definedName name="Title_Year_Vector" localSheetId="1">#REF!</definedName>
    <definedName name="Title_Year_Vector">#REF!</definedName>
    <definedName name="Total_Free_Rent" localSheetId="1">#REF!</definedName>
    <definedName name="Total_Free_Rent">#REF!</definedName>
    <definedName name="Total_NPV" localSheetId="1">#REF!</definedName>
    <definedName name="Total_NPV">#REF!</definedName>
    <definedName name="Total_Rental_Pmts" localSheetId="1">#REF!</definedName>
    <definedName name="Total_Rental_Pmts">#REF!</definedName>
    <definedName name="Total_Rental_Pmts_Sqf" localSheetId="1">#REF!</definedName>
    <definedName name="Total_Rental_Pmts_Sqf">#REF!</definedName>
    <definedName name="TP_all_columns_bottom" localSheetId="1">#REF!</definedName>
    <definedName name="TP_all_columns_bottom">#REF!</definedName>
    <definedName name="TP_all_columns_top" localSheetId="1">#REF!</definedName>
    <definedName name="TP_all_columns_top">#REF!</definedName>
    <definedName name="TP_all_rows">'[17]Lease Template'!$A$485:$A$487,'[17]Lease Template'!$A$500:$A$501,'[17]Lease Template'!$A$517:$A$519,'[17]Lease Template'!$A$534:$A$536,'[17]Lease Template'!$A$555:$A$557,'[17]Lease Template'!$A$572:$A$574,'[17]Lease Template'!$A$589:$A$591,'[17]Lease Template'!$A$607:$A$609,'[17]Lease Template'!$A$625:$A$627,'[17]Lease Template'!$A$643:$A$645,'[17]Lease Template'!$A$661:$A$663,'[17]Lease Template'!$A$664,'[17]Lease Template'!$A$666:$A$667,'[17]Lease Template'!$A$681,'[17]Lease Template'!$A$694,'[17]Lease Template'!$A$696:$A$697</definedName>
    <definedName name="TP_extra_line_1" localSheetId="1">#REF!</definedName>
    <definedName name="TP_extra_line_1">#REF!</definedName>
    <definedName name="TP_extra_line_2" localSheetId="1">#REF!</definedName>
    <definedName name="TP_extra_line_2">#REF!</definedName>
    <definedName name="TP_Misc" localSheetId="1">#REF!</definedName>
    <definedName name="TP_Misc">#REF!</definedName>
    <definedName name="TP_Net_Receipts" localSheetId="1">#REF!</definedName>
    <definedName name="TP_Net_Receipts">#REF!</definedName>
    <definedName name="TP_small_rows">'[17]Lease Template'!$A$487,'[17]Lease Template'!$A$519,'[17]Lease Template'!$A$501,'[17]Lease Template'!$A$536,'[17]Lease Template'!$A$557,'[17]Lease Template'!$A$574,'[17]Lease Template'!$A$591,'[17]Lease Template'!$A$609,'[17]Lease Template'!$A$627,'[17]Lease Template'!$A$645,'[17]Lease Template'!$A$663</definedName>
    <definedName name="TP05_Columns" localSheetId="1">#REF!</definedName>
    <definedName name="TP05_Columns">#REF!</definedName>
    <definedName name="TP05_RSF" localSheetId="1">'[17]Lease Template'!#REF!</definedName>
    <definedName name="TP05_RSF">'[17]Lease Template'!#REF!</definedName>
    <definedName name="TP05_RSF_Suffix" localSheetId="1">#REF!</definedName>
    <definedName name="TP05_RSF_Suffix">#REF!</definedName>
    <definedName name="TP05_Short_Eff_RSF" localSheetId="1">'[17]Lease Template'!#REF!</definedName>
    <definedName name="TP05_Short_Eff_RSF">'[17]Lease Template'!#REF!</definedName>
    <definedName name="TP06_Columns" localSheetId="1">#REF!</definedName>
    <definedName name="TP06_Columns">#REF!</definedName>
    <definedName name="TP06_RSF_Suffix" localSheetId="1">#REF!</definedName>
    <definedName name="TP06_RSF_Suffix">#REF!</definedName>
    <definedName name="TP07_Columns" localSheetId="1">#REF!</definedName>
    <definedName name="TP07_Columns">#REF!</definedName>
    <definedName name="TP07_RSF" localSheetId="1">'[17]Lease Template'!#REF!</definedName>
    <definedName name="TP07_RSF">'[17]Lease Template'!#REF!</definedName>
    <definedName name="TP07_RSF_Suffix" localSheetId="1">'[17]Lease Template'!#REF!</definedName>
    <definedName name="TP07_RSF_Suffix">'[17]Lease Template'!#REF!</definedName>
    <definedName name="TP07_Short_Eff_RSF" localSheetId="1">'[17]Lease Template'!#REF!</definedName>
    <definedName name="TP07_Short_Eff_RSF">'[17]Lease Template'!#REF!</definedName>
    <definedName name="TP08_Columns" localSheetId="1">#REF!</definedName>
    <definedName name="TP08_Columns">#REF!</definedName>
    <definedName name="TP08_RSF_Suffix" localSheetId="1">#REF!</definedName>
    <definedName name="TP08_RSF_Suffix">#REF!</definedName>
    <definedName name="TP09_Columns" localSheetId="1">#REF!</definedName>
    <definedName name="TP09_Columns">#REF!</definedName>
    <definedName name="TP09_Long_Eff_RSF" localSheetId="1">'[17]Lease Template'!#REF!</definedName>
    <definedName name="TP09_Long_Eff_RSF">'[17]Lease Template'!#REF!</definedName>
    <definedName name="TP09_RSF" localSheetId="1">'[17]Lease Template'!#REF!</definedName>
    <definedName name="TP09_RSF">'[17]Lease Template'!#REF!</definedName>
    <definedName name="TP09_RSF_Suffix" localSheetId="1">'[17]Lease Template'!#REF!</definedName>
    <definedName name="TP09_RSF_Suffix">'[17]Lease Template'!#REF!</definedName>
    <definedName name="TP10_Columns" localSheetId="1">#REF!</definedName>
    <definedName name="TP10_Columns">#REF!</definedName>
    <definedName name="TP11_Columns" localSheetId="1">#REF!</definedName>
    <definedName name="TP11_Columns">#REF!</definedName>
    <definedName name="TP11_Long_Eff_RSF" localSheetId="1">'[17]Lease Template'!#REF!</definedName>
    <definedName name="TP11_Long_Eff_RSF">'[17]Lease Template'!#REF!</definedName>
    <definedName name="TP11_RSF" localSheetId="1">'[17]Lease Template'!#REF!</definedName>
    <definedName name="TP11_RSF">'[17]Lease Template'!#REF!</definedName>
    <definedName name="TP11_RSF_Suffix" localSheetId="1">#REF!</definedName>
    <definedName name="TP11_RSF_Suffix">#REF!</definedName>
    <definedName name="TP12_Columns" localSheetId="1">#REF!</definedName>
    <definedName name="TP12_Columns">#REF!</definedName>
    <definedName name="TP13_Columns" localSheetId="1">#REF!</definedName>
    <definedName name="TP13_Columns">#REF!</definedName>
    <definedName name="TP13_Long_Eff_RSF" localSheetId="1">'[17]Lease Template'!#REF!</definedName>
    <definedName name="TP13_Long_Eff_RSF">'[17]Lease Template'!#REF!</definedName>
    <definedName name="TP13_RSF" localSheetId="1">#REF!</definedName>
    <definedName name="TP13_RSF">#REF!</definedName>
    <definedName name="TP13_RSF_Suffix" localSheetId="1">#REF!</definedName>
    <definedName name="TP13_RSF_Suffix">#REF!</definedName>
    <definedName name="TP14_Columns" localSheetId="1">#REF!</definedName>
    <definedName name="TP14_Columns">#REF!</definedName>
    <definedName name="TP15_Columns" localSheetId="1">#REF!</definedName>
    <definedName name="TP15_Columns">#REF!</definedName>
    <definedName name="TP15_Long_Eff_RSF" localSheetId="1">'[17]Lease Template'!#REF!</definedName>
    <definedName name="TP15_Long_Eff_RSF">'[17]Lease Template'!#REF!</definedName>
    <definedName name="TP15_RSF" localSheetId="1">#REF!</definedName>
    <definedName name="TP15_RSF">#REF!</definedName>
    <definedName name="TP15_RSF_Suffix" localSheetId="1">#REF!</definedName>
    <definedName name="TP15_RSF_Suffix">#REF!</definedName>
    <definedName name="TP16_Long_Eff_RSF" localSheetId="1">'[17]Lease Template'!#REF!</definedName>
    <definedName name="TP16_Long_Eff_RSF">'[17]Lease Template'!#REF!</definedName>
    <definedName name="TP16_RSF" localSheetId="1">#REF!</definedName>
    <definedName name="TP16_RSF">#REF!</definedName>
    <definedName name="TP16_RSF_Suffix" localSheetId="1">#REF!</definedName>
    <definedName name="TP16_RSF_Suffix">#REF!</definedName>
    <definedName name="TPF_Cleaning">'[17]Lease Template'!$AI$767:$AI$769,'[17]Lease Template'!$A$661:$A$663</definedName>
    <definedName name="TPF_CPI">'[17]Lease Template'!$A$643:$A$645,'[17]Lease Template'!$AI$764:$AI$766</definedName>
    <definedName name="TPF_Electric">'[17]Lease Template'!$A$517:$A$519,'[17]Lease Template'!$AI$735:$AI$738</definedName>
    <definedName name="TPF_Free_Rent">'[17]Lease Template'!$AI$731:$AI$733,'[17]Lease Template'!$A$500:$A$501</definedName>
    <definedName name="TPF_Occupancy_Tax">'[17]Lease Template'!$A$681,'[17]Lease Template'!$AI$789:$AI$790</definedName>
    <definedName name="TPF_OE">'[17]Lease Template'!$A$572:$A$574,'[17]Lease Template'!$AI$747:$AI$750</definedName>
    <definedName name="TPF_PW">'[17]Lease Template'!$A$607:$A$609,'[17]Lease Template'!$AI$755:$AI$758</definedName>
    <definedName name="TPF_PWD">'[17]Lease Template'!$AI$759:$AI$763,'[17]Lease Template'!$A$625:$A$627</definedName>
    <definedName name="TPF_RETax">'[17]Lease Template'!$AI$739:$AI$742,'[17]Lease Template'!$A$534:$A$536</definedName>
    <definedName name="TPF_RETnyc">'[17]Lease Template'!$AI$743:$AI$746,'[17]Lease Template'!$A$555:$A$557</definedName>
    <definedName name="TPF_Tax_Benefits">'[17]Lease Template'!$AI$791:$AI$794,'[17]Lease Template'!$A$694</definedName>
    <definedName name="TPF_UT">'[17]Lease Template'!$AI$751:$AI$754,'[17]Lease Template'!$A$589:$A$591</definedName>
    <definedName name="UT_Matrix" localSheetId="1">#REF!</definedName>
    <definedName name="UT_Matrix">#REF!</definedName>
    <definedName name="UT_Matrix_Input" localSheetId="1">#REF!</definedName>
    <definedName name="UT_Matrix_Input">#REF!</definedName>
    <definedName name="UT_Occupancy_Tax?" localSheetId="1">#REF!</definedName>
    <definedName name="UT_Occupancy_Tax?">#REF!</definedName>
    <definedName name="UT_SF_Chg_Base" localSheetId="1">#REF!</definedName>
    <definedName name="UT_SF_Chg_Base">#REF!</definedName>
    <definedName name="UT_SF_Chg_Curr" localSheetId="1">#REF!</definedName>
    <definedName name="UT_SF_Chg_Curr">#REF!</definedName>
    <definedName name="UT_SF_Curr_Escal" localSheetId="1">#REF!</definedName>
    <definedName name="UT_SF_Curr_Escal">#REF!</definedName>
    <definedName name="UT_Start_Date" localSheetId="1">#REF!</definedName>
    <definedName name="UT_Start_Date">#REF!</definedName>
    <definedName name="UT_Start_Mth" localSheetId="1">#REF!</definedName>
    <definedName name="UT_Start_Mth">#REF!</definedName>
    <definedName name="UT_Start_Yr" localSheetId="1">#REF!</definedName>
    <definedName name="UT_Start_Yr">#REF!</definedName>
    <definedName name="UT_Title" localSheetId="1">#REF!</definedName>
    <definedName name="UT_Title">#REF!</definedName>
    <definedName name="Variance">'[9]Data Input'!$AA$20</definedName>
    <definedName name="View_Destination" localSheetId="1">#REF!</definedName>
    <definedName name="View_Destination">#REF!</definedName>
    <definedName name="VM" localSheetId="1">#REF!</definedName>
    <definedName name="VM">#REF!</definedName>
    <definedName name="Wholesale_Split">'[16]Studio Home Video'!$E$26</definedName>
    <definedName name="Work_Letter_Payout_Vector" localSheetId="1">#REF!</definedName>
    <definedName name="Work_Letter_Payout_Vector">#REF!</definedName>
    <definedName name="Work_Letter_Payout_Vector_Input" localSheetId="1">#REF!</definedName>
    <definedName name="Work_Letter_Payout_Vector_Input">#REF!</definedName>
    <definedName name="Work_Letter_SF" localSheetId="1">#REF!</definedName>
    <definedName name="Work_Letter_SF">#REF!</definedName>
    <definedName name="Work_Letter_Title" localSheetId="1">#REF!</definedName>
    <definedName name="Work_Letter_Title">#REF!</definedName>
    <definedName name="Year">'[24]Data Input'!$AA$18</definedName>
    <definedName name="Year_Variance">'[18]Data Input'!$AA$22</definedName>
    <definedName name="yr1_dmr" localSheetId="2">#REF!</definedName>
    <definedName name="yr1_dmr" localSheetId="1">#REF!</definedName>
    <definedName name="yr1_dmr" localSheetId="0">#REF!</definedName>
    <definedName name="yr1_dmr">#REF!</definedName>
    <definedName name="yr1_jv" localSheetId="1">#REF!</definedName>
    <definedName name="yr1_jv">#REF!</definedName>
    <definedName name="yr1_maintmargin" localSheetId="1">#REF!</definedName>
    <definedName name="yr1_maintmargin">#REF!</definedName>
    <definedName name="yr1_maintrev" localSheetId="1">#REF!</definedName>
    <definedName name="yr1_maintrev">#REF!</definedName>
    <definedName name="yr10_dmr" localSheetId="1">#REF!</definedName>
    <definedName name="yr10_dmr">#REF!</definedName>
    <definedName name="yr10_jv" localSheetId="1">#REF!</definedName>
    <definedName name="yr10_jv">#REF!</definedName>
    <definedName name="yr10_maintmargin" localSheetId="1">#REF!</definedName>
    <definedName name="yr10_maintmargin">#REF!</definedName>
    <definedName name="yr10_maintrev" localSheetId="1">#REF!</definedName>
    <definedName name="yr10_maintrev">#REF!</definedName>
    <definedName name="yr2_dmr" localSheetId="1">#REF!</definedName>
    <definedName name="yr2_dmr">#REF!</definedName>
    <definedName name="yr2_jv" localSheetId="1">#REF!</definedName>
    <definedName name="yr2_jv">#REF!</definedName>
    <definedName name="yr2_maintmargin" localSheetId="1">#REF!</definedName>
    <definedName name="yr2_maintmargin">#REF!</definedName>
    <definedName name="yr2_maintrev" localSheetId="1">#REF!</definedName>
    <definedName name="yr2_maintrev">#REF!</definedName>
    <definedName name="yr3_dmr" localSheetId="1">#REF!</definedName>
    <definedName name="yr3_dmr">#REF!</definedName>
    <definedName name="yr3_jv" localSheetId="1">#REF!</definedName>
    <definedName name="yr3_jv">#REF!</definedName>
    <definedName name="yr3_maintmargin" localSheetId="1">#REF!</definedName>
    <definedName name="yr3_maintmargin">#REF!</definedName>
    <definedName name="yr3_maintrev" localSheetId="1">#REF!</definedName>
    <definedName name="yr3_maintrev">#REF!</definedName>
    <definedName name="yr4_dmr" localSheetId="1">#REF!</definedName>
    <definedName name="yr4_dmr">#REF!</definedName>
    <definedName name="yr4_jv" localSheetId="1">#REF!</definedName>
    <definedName name="yr4_jv">#REF!</definedName>
    <definedName name="yr4_maintmargin" localSheetId="1">#REF!</definedName>
    <definedName name="yr4_maintmargin">#REF!</definedName>
    <definedName name="yr4_maintrev" localSheetId="1">#REF!</definedName>
    <definedName name="yr4_maintrev">#REF!</definedName>
    <definedName name="yr5_dmr" localSheetId="1">#REF!</definedName>
    <definedName name="yr5_dmr">#REF!</definedName>
    <definedName name="yr5_jv" localSheetId="1">#REF!</definedName>
    <definedName name="yr5_jv">#REF!</definedName>
    <definedName name="yr5_maintmargin" localSheetId="1">#REF!</definedName>
    <definedName name="yr5_maintmargin">#REF!</definedName>
    <definedName name="yr5_maintrev" localSheetId="1">#REF!</definedName>
    <definedName name="yr5_maintrev">#REF!</definedName>
    <definedName name="yr6_dmr" localSheetId="1">#REF!</definedName>
    <definedName name="yr6_dmr">#REF!</definedName>
    <definedName name="yr6_jv" localSheetId="1">#REF!</definedName>
    <definedName name="yr6_jv">#REF!</definedName>
    <definedName name="yr6_maintmargin" localSheetId="1">#REF!</definedName>
    <definedName name="yr6_maintmargin">#REF!</definedName>
    <definedName name="yr6_maintrev" localSheetId="1">#REF!</definedName>
    <definedName name="yr6_maintrev">#REF!</definedName>
    <definedName name="yr7_dmr" localSheetId="1">#REF!</definedName>
    <definedName name="yr7_dmr">#REF!</definedName>
    <definedName name="yr7_jv" localSheetId="1">#REF!</definedName>
    <definedName name="yr7_jv">#REF!</definedName>
    <definedName name="yr7_maintmargin" localSheetId="1">#REF!</definedName>
    <definedName name="yr7_maintmargin">#REF!</definedName>
    <definedName name="yr7_maintrev" localSheetId="1">#REF!</definedName>
    <definedName name="yr7_maintrev">#REF!</definedName>
    <definedName name="yr8_dmr" localSheetId="1">#REF!</definedName>
    <definedName name="yr8_dmr">#REF!</definedName>
    <definedName name="yr8_jv" localSheetId="1">#REF!</definedName>
    <definedName name="yr8_jv">#REF!</definedName>
    <definedName name="yr8_maintmargin" localSheetId="1">#REF!</definedName>
    <definedName name="yr8_maintmargin">#REF!</definedName>
    <definedName name="yr8_maintrev" localSheetId="1">#REF!</definedName>
    <definedName name="yr8_maintrev">#REF!</definedName>
    <definedName name="yr9_dmr" localSheetId="1">#REF!</definedName>
    <definedName name="yr9_dmr">#REF!</definedName>
    <definedName name="yr9_jv" localSheetId="1">#REF!</definedName>
    <definedName name="yr9_jv">#REF!</definedName>
    <definedName name="yr9_maintmargin" localSheetId="1">#REF!</definedName>
    <definedName name="yr9_maintmargin">#REF!</definedName>
    <definedName name="yr9_maintrev" localSheetId="1">#REF!</definedName>
    <definedName name="yr9_maintrev">#REF!</definedName>
    <definedName name="YTD" localSheetId="1">#REF!</definedName>
    <definedName name="YTD">#REF!</definedName>
    <definedName name="YTD_Name">[20]Kicker!$AD$23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W27" i="10" l="1"/>
  <c r="AW26" i="10"/>
  <c r="AA93" i="8" l="1"/>
  <c r="AW46" i="10" l="1"/>
  <c r="AW40" i="10"/>
  <c r="AW34" i="10"/>
  <c r="AA105" i="8"/>
  <c r="AA85" i="8"/>
  <c r="AA95" i="8" s="1"/>
  <c r="AA77" i="8"/>
  <c r="AA57" i="8"/>
  <c r="AA44" i="8"/>
  <c r="AA32" i="8"/>
  <c r="AA17" i="8"/>
  <c r="AA103" i="8" s="1"/>
  <c r="AA10" i="8"/>
  <c r="AA101" i="8" s="1"/>
  <c r="T12" i="10"/>
  <c r="U12" i="10"/>
  <c r="V12" i="10"/>
  <c r="X12" i="10"/>
  <c r="Y12" i="10"/>
  <c r="Z12" i="10"/>
  <c r="AA12" i="10"/>
  <c r="AB12" i="10"/>
  <c r="AC12" i="10"/>
  <c r="AD12" i="10"/>
  <c r="AE12" i="10"/>
  <c r="AF12" i="10"/>
  <c r="AH12" i="10"/>
  <c r="AI12" i="10"/>
  <c r="AJ12" i="10"/>
  <c r="AK12" i="10"/>
  <c r="AL12" i="10"/>
  <c r="AM12" i="10"/>
  <c r="AN12" i="10"/>
  <c r="AO12" i="10"/>
  <c r="AP12" i="10"/>
  <c r="AR12" i="10"/>
  <c r="AS12" i="10"/>
  <c r="AT12" i="10"/>
  <c r="AU12" i="10"/>
  <c r="T24" i="10"/>
  <c r="T27" i="10" s="1"/>
  <c r="U24" i="10"/>
  <c r="V24" i="10"/>
  <c r="V27" i="10" s="1"/>
  <c r="W24" i="10"/>
  <c r="X24" i="10"/>
  <c r="Y24" i="10"/>
  <c r="Y27" i="10" s="1"/>
  <c r="Z24" i="10"/>
  <c r="AA24" i="10"/>
  <c r="AB24" i="10"/>
  <c r="AB27" i="10" s="1"/>
  <c r="AC24" i="10"/>
  <c r="AD24" i="10"/>
  <c r="AD27" i="10" s="1"/>
  <c r="T25" i="10"/>
  <c r="U25" i="10"/>
  <c r="V25" i="10"/>
  <c r="W25" i="10"/>
  <c r="X25" i="10"/>
  <c r="Y25" i="10"/>
  <c r="Z25" i="10"/>
  <c r="AA25" i="10"/>
  <c r="AB25" i="10"/>
  <c r="AC25" i="10"/>
  <c r="AD25" i="10"/>
  <c r="T26" i="10"/>
  <c r="U26" i="10"/>
  <c r="V26" i="10"/>
  <c r="W26" i="10"/>
  <c r="X26" i="10"/>
  <c r="Y26" i="10"/>
  <c r="Z26" i="10"/>
  <c r="AA26" i="10"/>
  <c r="AA27" i="10" s="1"/>
  <c r="AB26" i="10"/>
  <c r="AC26" i="10"/>
  <c r="AD26" i="10"/>
  <c r="U27" i="10"/>
  <c r="W27" i="10"/>
  <c r="X27" i="10"/>
  <c r="Z27" i="10"/>
  <c r="AC27" i="10"/>
  <c r="AE27" i="10"/>
  <c r="AF27" i="10"/>
  <c r="AG27" i="10"/>
  <c r="AH27" i="10"/>
  <c r="AI27" i="10"/>
  <c r="AJ27" i="10"/>
  <c r="AK27" i="10"/>
  <c r="AL27" i="10"/>
  <c r="AM27" i="10"/>
  <c r="AN27" i="10"/>
  <c r="AO27" i="10"/>
  <c r="AP27" i="10"/>
  <c r="AQ27" i="10"/>
  <c r="AR27" i="10"/>
  <c r="AS27" i="10"/>
  <c r="AT27" i="10"/>
  <c r="AU27" i="10"/>
  <c r="AV27" i="10"/>
  <c r="T34" i="10"/>
  <c r="U34" i="10"/>
  <c r="V34" i="10"/>
  <c r="W34" i="10"/>
  <c r="X34" i="10"/>
  <c r="Y34" i="10"/>
  <c r="Z34" i="10"/>
  <c r="AA34" i="10"/>
  <c r="AB34" i="10"/>
  <c r="AC34" i="10"/>
  <c r="AD34" i="10"/>
  <c r="AE34" i="10"/>
  <c r="AF34" i="10"/>
  <c r="AG34" i="10"/>
  <c r="AH34" i="10"/>
  <c r="AI34" i="10"/>
  <c r="AJ34" i="10"/>
  <c r="AK34" i="10"/>
  <c r="AL34" i="10"/>
  <c r="AM34" i="10"/>
  <c r="AN34" i="10"/>
  <c r="AO34" i="10"/>
  <c r="AP34" i="10"/>
  <c r="AQ34" i="10"/>
  <c r="AR34" i="10"/>
  <c r="AS34" i="10"/>
  <c r="AT34" i="10"/>
  <c r="AU34" i="10"/>
  <c r="AV34" i="10"/>
  <c r="T40" i="10"/>
  <c r="U40" i="10"/>
  <c r="V40" i="10"/>
  <c r="W40" i="10"/>
  <c r="X40" i="10"/>
  <c r="Y40" i="10"/>
  <c r="Z40" i="10"/>
  <c r="AA40" i="10"/>
  <c r="AB40" i="10"/>
  <c r="AC40" i="10"/>
  <c r="AD40" i="10"/>
  <c r="AE40" i="10"/>
  <c r="AF40" i="10"/>
  <c r="AG40" i="10"/>
  <c r="AH40" i="10"/>
  <c r="AI40" i="10"/>
  <c r="AJ40" i="10"/>
  <c r="AK40" i="10"/>
  <c r="AL40" i="10"/>
  <c r="AM40" i="10"/>
  <c r="AN40" i="10"/>
  <c r="AO40" i="10"/>
  <c r="AP40" i="10"/>
  <c r="AQ40" i="10"/>
  <c r="AR40" i="10"/>
  <c r="AS40" i="10"/>
  <c r="AT40" i="10"/>
  <c r="AU40" i="10"/>
  <c r="AV40" i="10"/>
  <c r="AI45" i="10"/>
  <c r="AI46" i="10" s="1"/>
  <c r="AJ45" i="10"/>
  <c r="T46" i="10"/>
  <c r="U46" i="10"/>
  <c r="V46" i="10"/>
  <c r="W46" i="10"/>
  <c r="X46" i="10"/>
  <c r="Y46" i="10"/>
  <c r="Z46" i="10"/>
  <c r="AA46" i="10"/>
  <c r="AB46" i="10"/>
  <c r="AC46" i="10"/>
  <c r="AD46" i="10"/>
  <c r="AE46" i="10"/>
  <c r="AF46" i="10"/>
  <c r="AG46" i="10"/>
  <c r="AH46" i="10"/>
  <c r="AJ46" i="10"/>
  <c r="AK46" i="10"/>
  <c r="AL46" i="10"/>
  <c r="AM46" i="10"/>
  <c r="AN46" i="10"/>
  <c r="AO46" i="10"/>
  <c r="AP46" i="10"/>
  <c r="AQ46" i="10"/>
  <c r="AR46" i="10"/>
  <c r="AS46" i="10"/>
  <c r="AT46" i="10"/>
  <c r="AU46" i="10"/>
  <c r="AV46" i="10"/>
  <c r="AA59" i="8" l="1"/>
  <c r="AA65" i="8" s="1"/>
  <c r="AA69" i="8" s="1"/>
  <c r="AA71" i="8" s="1"/>
  <c r="AA73" i="8" s="1"/>
  <c r="AA23" i="8"/>
  <c r="AA27" i="8"/>
  <c r="AA29" i="8"/>
  <c r="AV12" i="10"/>
  <c r="AG12" i="10"/>
  <c r="AQ12" i="10"/>
  <c r="Y105" i="8"/>
  <c r="T105" i="8"/>
  <c r="O105" i="8"/>
  <c r="J105" i="8"/>
  <c r="E44" i="8"/>
  <c r="X105" i="8"/>
  <c r="W105" i="8"/>
  <c r="V105" i="8"/>
  <c r="S105" i="8"/>
  <c r="R105" i="8"/>
  <c r="Q105" i="8"/>
  <c r="N105" i="8"/>
  <c r="M105" i="8"/>
  <c r="L105" i="8"/>
  <c r="I105" i="8"/>
  <c r="G105" i="8"/>
  <c r="D105" i="8"/>
  <c r="C105" i="8"/>
  <c r="B105" i="8"/>
  <c r="F20" i="8"/>
  <c r="K20" i="8"/>
  <c r="P20" i="8"/>
  <c r="U20" i="8"/>
  <c r="Z20" i="8"/>
  <c r="Z9" i="8"/>
  <c r="U9" i="8"/>
  <c r="P9" i="8"/>
  <c r="K9" i="8"/>
  <c r="F9" i="8"/>
  <c r="AA107" i="8" l="1"/>
  <c r="AA11" i="8"/>
  <c r="AA21" i="8"/>
  <c r="AA34" i="8"/>
  <c r="AA18" i="8"/>
  <c r="E105" i="8"/>
  <c r="Y24" i="8"/>
  <c r="X24" i="8"/>
  <c r="W24" i="8"/>
  <c r="V24" i="8"/>
  <c r="T24" i="8"/>
  <c r="S24" i="8"/>
  <c r="R24" i="8"/>
  <c r="Q24" i="8"/>
  <c r="O24" i="8"/>
  <c r="N24" i="8"/>
  <c r="M24" i="8"/>
  <c r="L24" i="8"/>
  <c r="J24" i="8"/>
  <c r="I24" i="8"/>
  <c r="H24" i="8"/>
  <c r="G24" i="8"/>
  <c r="E24" i="8"/>
  <c r="D24" i="8"/>
  <c r="C24" i="8"/>
  <c r="B24" i="8"/>
  <c r="Z14" i="8"/>
  <c r="U14" i="8"/>
  <c r="P14" i="8"/>
  <c r="K14" i="8"/>
  <c r="F14" i="8"/>
  <c r="Z42" i="8"/>
  <c r="Z105" i="8" s="1"/>
  <c r="U42" i="8"/>
  <c r="U105" i="8" s="1"/>
  <c r="P42" i="8"/>
  <c r="P105" i="8" s="1"/>
  <c r="K42" i="8"/>
  <c r="K105" i="8" s="1"/>
  <c r="Z39" i="8"/>
  <c r="U39" i="8"/>
  <c r="P39" i="8"/>
  <c r="K39" i="8"/>
  <c r="F39" i="8"/>
  <c r="Z15" i="8"/>
  <c r="U15" i="8"/>
  <c r="P15" i="8"/>
  <c r="K15" i="8"/>
  <c r="F15" i="8"/>
  <c r="Z37" i="8"/>
  <c r="U37" i="8"/>
  <c r="P37" i="8"/>
  <c r="K37" i="8"/>
  <c r="F37" i="8"/>
  <c r="Z96" i="8"/>
  <c r="U96" i="8"/>
  <c r="P96" i="8"/>
  <c r="K96" i="8"/>
  <c r="F96" i="8"/>
  <c r="Z94" i="8"/>
  <c r="U94" i="8"/>
  <c r="U92" i="8"/>
  <c r="P94" i="8"/>
  <c r="K94" i="8"/>
  <c r="F94" i="8" l="1"/>
  <c r="F80" i="8"/>
  <c r="H105" i="8" l="1"/>
  <c r="Y32" i="8"/>
  <c r="X32" i="8"/>
  <c r="W32" i="8"/>
  <c r="V32" i="8"/>
  <c r="T32" i="8"/>
  <c r="S32" i="8"/>
  <c r="R32" i="8"/>
  <c r="Q32" i="8"/>
  <c r="O32" i="8"/>
  <c r="N32" i="8"/>
  <c r="M32" i="8"/>
  <c r="L32" i="8"/>
  <c r="J32" i="8"/>
  <c r="I32" i="8"/>
  <c r="H32" i="8"/>
  <c r="G32" i="8"/>
  <c r="E32" i="8"/>
  <c r="D32" i="8"/>
  <c r="C32" i="8"/>
  <c r="B32" i="8"/>
  <c r="F42" i="8" l="1"/>
  <c r="F105" i="8" s="1"/>
  <c r="K44" i="8" l="1"/>
  <c r="U44" i="8" l="1"/>
  <c r="P44" i="8"/>
  <c r="Z16" i="8" l="1"/>
  <c r="Z13" i="8"/>
  <c r="Z8" i="8"/>
  <c r="Y17" i="8"/>
  <c r="Y103" i="8" s="1"/>
  <c r="W17" i="8"/>
  <c r="W103" i="8" s="1"/>
  <c r="V17" i="8"/>
  <c r="V103" i="8" s="1"/>
  <c r="U16" i="8"/>
  <c r="U13" i="8"/>
  <c r="T10" i="8"/>
  <c r="T101" i="8" s="1"/>
  <c r="S10" i="8"/>
  <c r="S101" i="8" s="1"/>
  <c r="R17" i="8"/>
  <c r="R103" i="8" s="1"/>
  <c r="P16" i="8"/>
  <c r="P13" i="8"/>
  <c r="L17" i="8"/>
  <c r="L103" i="8" s="1"/>
  <c r="H17" i="8"/>
  <c r="H103" i="8" s="1"/>
  <c r="I17" i="8"/>
  <c r="I103" i="8" s="1"/>
  <c r="J17" i="8"/>
  <c r="J103" i="8" s="1"/>
  <c r="K16" i="8"/>
  <c r="K13" i="8"/>
  <c r="I10" i="8"/>
  <c r="I101" i="8" s="1"/>
  <c r="H10" i="8"/>
  <c r="H101" i="8" s="1"/>
  <c r="G10" i="8"/>
  <c r="G101" i="8" s="1"/>
  <c r="F16" i="8"/>
  <c r="F13" i="8"/>
  <c r="F8" i="8"/>
  <c r="E17" i="8"/>
  <c r="E103" i="8" s="1"/>
  <c r="D17" i="8"/>
  <c r="D103" i="8" s="1"/>
  <c r="D10" i="8"/>
  <c r="D101" i="8" s="1"/>
  <c r="B17" i="8"/>
  <c r="Y10" i="8"/>
  <c r="Y101" i="8" s="1"/>
  <c r="X10" i="8"/>
  <c r="X101" i="8" s="1"/>
  <c r="W10" i="8"/>
  <c r="W101" i="8" s="1"/>
  <c r="V10" i="8"/>
  <c r="V101" i="8" s="1"/>
  <c r="R10" i="8"/>
  <c r="R101" i="8" s="1"/>
  <c r="Q10" i="8"/>
  <c r="Q101" i="8" s="1"/>
  <c r="O10" i="8"/>
  <c r="O101" i="8" s="1"/>
  <c r="N10" i="8"/>
  <c r="N101" i="8" s="1"/>
  <c r="M10" i="8"/>
  <c r="M101" i="8" s="1"/>
  <c r="L10" i="8"/>
  <c r="L101" i="8" s="1"/>
  <c r="E10" i="8"/>
  <c r="E101" i="8" s="1"/>
  <c r="C10" i="8"/>
  <c r="C101" i="8" s="1"/>
  <c r="B10" i="8"/>
  <c r="X17" i="8"/>
  <c r="X103" i="8" s="1"/>
  <c r="T17" i="8"/>
  <c r="T103" i="8" s="1"/>
  <c r="S17" i="8"/>
  <c r="S103" i="8" s="1"/>
  <c r="Q17" i="8"/>
  <c r="Q103" i="8" s="1"/>
  <c r="O17" i="8"/>
  <c r="O103" i="8" s="1"/>
  <c r="N17" i="8"/>
  <c r="N103" i="8" s="1"/>
  <c r="M17" i="8"/>
  <c r="M103" i="8" s="1"/>
  <c r="G17" i="8"/>
  <c r="G103" i="8" s="1"/>
  <c r="C17" i="8"/>
  <c r="C103" i="8" s="1"/>
  <c r="F32" i="8" l="1"/>
  <c r="P32" i="8"/>
  <c r="C29" i="8"/>
  <c r="W29" i="8"/>
  <c r="M29" i="8"/>
  <c r="Y29" i="8"/>
  <c r="X29" i="8"/>
  <c r="U32" i="8"/>
  <c r="N29" i="8"/>
  <c r="K32" i="8"/>
  <c r="E29" i="8"/>
  <c r="O29" i="8"/>
  <c r="J29" i="8"/>
  <c r="G29" i="8"/>
  <c r="Q29" i="8"/>
  <c r="I29" i="8"/>
  <c r="V29" i="8"/>
  <c r="D29" i="8"/>
  <c r="S29" i="8"/>
  <c r="H29" i="8"/>
  <c r="R29" i="8"/>
  <c r="T29" i="8"/>
  <c r="B29" i="8"/>
  <c r="B103" i="8"/>
  <c r="L29" i="8"/>
  <c r="Z10" i="8"/>
  <c r="Z101" i="8" s="1"/>
  <c r="O23" i="8"/>
  <c r="I23" i="8"/>
  <c r="R23" i="8"/>
  <c r="G23" i="8"/>
  <c r="F10" i="8"/>
  <c r="F101" i="8" s="1"/>
  <c r="L23" i="8"/>
  <c r="N23" i="8"/>
  <c r="H23" i="8"/>
  <c r="V23" i="8"/>
  <c r="W23" i="8"/>
  <c r="Q23" i="8"/>
  <c r="M23" i="8"/>
  <c r="X23" i="8"/>
  <c r="S23" i="8"/>
  <c r="T23" i="8"/>
  <c r="U17" i="8"/>
  <c r="U103" i="8" s="1"/>
  <c r="F17" i="8"/>
  <c r="F103" i="8" s="1"/>
  <c r="P17" i="8"/>
  <c r="P103" i="8" s="1"/>
  <c r="K17" i="8"/>
  <c r="K103" i="8" s="1"/>
  <c r="C23" i="8"/>
  <c r="B23" i="8"/>
  <c r="E23" i="8"/>
  <c r="D23" i="8"/>
  <c r="R18" i="8" l="1"/>
  <c r="O11" i="8"/>
  <c r="E11" i="8"/>
  <c r="D18" i="8"/>
  <c r="D11" i="8"/>
  <c r="D21" i="8"/>
  <c r="H11" i="8"/>
  <c r="H21" i="8"/>
  <c r="O18" i="8"/>
  <c r="O21" i="8"/>
  <c r="Q11" i="8"/>
  <c r="Q21" i="8"/>
  <c r="W11" i="8"/>
  <c r="W21" i="8"/>
  <c r="V11" i="8"/>
  <c r="V21" i="8"/>
  <c r="T11" i="8"/>
  <c r="T21" i="8"/>
  <c r="S11" i="8"/>
  <c r="S21" i="8"/>
  <c r="V18" i="8"/>
  <c r="I11" i="8"/>
  <c r="I21" i="8"/>
  <c r="N18" i="8"/>
  <c r="N21" i="8"/>
  <c r="B11" i="8"/>
  <c r="B21" i="8"/>
  <c r="L11" i="8"/>
  <c r="L21" i="8"/>
  <c r="X18" i="8"/>
  <c r="X21" i="8"/>
  <c r="R11" i="8"/>
  <c r="R21" i="8"/>
  <c r="E18" i="8"/>
  <c r="E21" i="8"/>
  <c r="C11" i="8"/>
  <c r="C21" i="8"/>
  <c r="M11" i="8"/>
  <c r="M21" i="8"/>
  <c r="G11" i="8"/>
  <c r="G21" i="8"/>
  <c r="H18" i="8"/>
  <c r="M18" i="8"/>
  <c r="B18" i="8"/>
  <c r="Q18" i="8"/>
  <c r="W18" i="8"/>
  <c r="S18" i="8"/>
  <c r="N11" i="8"/>
  <c r="T18" i="8"/>
  <c r="G18" i="8"/>
  <c r="X11" i="8"/>
  <c r="I18" i="8"/>
  <c r="L18" i="8"/>
  <c r="C18" i="8"/>
  <c r="K29" i="8"/>
  <c r="P29" i="8"/>
  <c r="F29" i="8"/>
  <c r="Z27" i="8"/>
  <c r="U29" i="8"/>
  <c r="F23" i="8"/>
  <c r="Z5" i="8"/>
  <c r="Z24" i="8" s="1"/>
  <c r="Y77" i="8"/>
  <c r="F11" i="8" l="1"/>
  <c r="F21" i="8"/>
  <c r="F18" i="8"/>
  <c r="Y47" i="8"/>
  <c r="Z49" i="8"/>
  <c r="Z48" i="8"/>
  <c r="Z72" i="8"/>
  <c r="Z67" i="8"/>
  <c r="Z64" i="8"/>
  <c r="Z63" i="8"/>
  <c r="Z62" i="8"/>
  <c r="Z61" i="8"/>
  <c r="Z52" i="8"/>
  <c r="Z51" i="8"/>
  <c r="Z50" i="8"/>
  <c r="Z92" i="8"/>
  <c r="Z91" i="8"/>
  <c r="Z90" i="8"/>
  <c r="Z89" i="8"/>
  <c r="Z88" i="8"/>
  <c r="Z87" i="8"/>
  <c r="Z86" i="8"/>
  <c r="Z84" i="8"/>
  <c r="Y85" i="8"/>
  <c r="Z82" i="8"/>
  <c r="Z81" i="8"/>
  <c r="Z80" i="8"/>
  <c r="Z76" i="8"/>
  <c r="Z74" i="8"/>
  <c r="Z68" i="8"/>
  <c r="Z56" i="8"/>
  <c r="Z55" i="8"/>
  <c r="Z54" i="8"/>
  <c r="Z53" i="8"/>
  <c r="X77" i="8"/>
  <c r="W77" i="8"/>
  <c r="V77" i="8"/>
  <c r="Y57" i="8"/>
  <c r="Z83" i="8"/>
  <c r="F89" i="8"/>
  <c r="F90" i="8"/>
  <c r="K89" i="8"/>
  <c r="K90" i="8"/>
  <c r="K91" i="8"/>
  <c r="P89" i="8"/>
  <c r="P90" i="8"/>
  <c r="P91" i="8"/>
  <c r="U89" i="8"/>
  <c r="U90" i="8"/>
  <c r="U91" i="8"/>
  <c r="X47" i="8"/>
  <c r="X85" i="8"/>
  <c r="X57" i="8"/>
  <c r="W85" i="8"/>
  <c r="T57" i="8"/>
  <c r="V57" i="8"/>
  <c r="W57" i="8"/>
  <c r="W47" i="8"/>
  <c r="V85" i="8"/>
  <c r="V93" i="8" s="1"/>
  <c r="V95" i="8" s="1"/>
  <c r="V47" i="8"/>
  <c r="U83" i="8"/>
  <c r="U88" i="8"/>
  <c r="S85" i="8"/>
  <c r="R85" i="8"/>
  <c r="Q85" i="8"/>
  <c r="U84" i="8"/>
  <c r="U63" i="8"/>
  <c r="T47" i="8"/>
  <c r="U52" i="8"/>
  <c r="U87" i="8"/>
  <c r="U86" i="8"/>
  <c r="U82" i="8"/>
  <c r="U81" i="8"/>
  <c r="U80" i="8"/>
  <c r="U76" i="8"/>
  <c r="U74" i="8"/>
  <c r="U72" i="8"/>
  <c r="U68" i="8"/>
  <c r="U67" i="8"/>
  <c r="U64" i="8"/>
  <c r="U62" i="8"/>
  <c r="U61" i="8"/>
  <c r="U56" i="8"/>
  <c r="U55" i="8"/>
  <c r="U54" i="8"/>
  <c r="U53" i="8"/>
  <c r="U51" i="8"/>
  <c r="U50" i="8"/>
  <c r="U8" i="8"/>
  <c r="U5" i="8"/>
  <c r="U77" i="8"/>
  <c r="S47" i="8"/>
  <c r="S57" i="8"/>
  <c r="U49" i="8"/>
  <c r="U48" i="8"/>
  <c r="R47" i="8"/>
  <c r="R57" i="8"/>
  <c r="Q57" i="8"/>
  <c r="Q47" i="8"/>
  <c r="F47" i="8"/>
  <c r="O47" i="8"/>
  <c r="P47" i="8" s="1"/>
  <c r="L77" i="8"/>
  <c r="M77" i="8"/>
  <c r="O77" i="8"/>
  <c r="O72" i="8"/>
  <c r="P72" i="8" s="1"/>
  <c r="N57" i="8"/>
  <c r="O57" i="8"/>
  <c r="P92" i="8"/>
  <c r="P88" i="8"/>
  <c r="P87" i="8"/>
  <c r="P86" i="8"/>
  <c r="P83" i="8"/>
  <c r="P82" i="8"/>
  <c r="P81" i="8"/>
  <c r="P80" i="8"/>
  <c r="P76" i="8"/>
  <c r="P68" i="8"/>
  <c r="P67" i="8"/>
  <c r="P64" i="8"/>
  <c r="P63" i="8"/>
  <c r="P62" i="8"/>
  <c r="P61" i="8"/>
  <c r="P56" i="8"/>
  <c r="P55" i="8"/>
  <c r="P54" i="8"/>
  <c r="P53" i="8"/>
  <c r="P52" i="8"/>
  <c r="P51" i="8"/>
  <c r="P50" i="8"/>
  <c r="P48" i="8"/>
  <c r="P8" i="8"/>
  <c r="O85" i="8"/>
  <c r="N85" i="8"/>
  <c r="M49" i="8"/>
  <c r="M57" i="8" s="1"/>
  <c r="K82" i="8"/>
  <c r="K83" i="8"/>
  <c r="K81" i="8"/>
  <c r="K80" i="8"/>
  <c r="K88" i="8"/>
  <c r="K87" i="8"/>
  <c r="K86" i="8"/>
  <c r="F92" i="8"/>
  <c r="F91" i="8"/>
  <c r="F88" i="8"/>
  <c r="F87" i="8"/>
  <c r="F86" i="8"/>
  <c r="F83" i="8"/>
  <c r="F82" i="8"/>
  <c r="F81" i="8"/>
  <c r="K92" i="8"/>
  <c r="J77" i="8"/>
  <c r="I77" i="8"/>
  <c r="H77" i="8"/>
  <c r="G77" i="8"/>
  <c r="F77" i="8"/>
  <c r="E77" i="8"/>
  <c r="D77" i="8"/>
  <c r="C77" i="8"/>
  <c r="B77" i="8"/>
  <c r="K76" i="8"/>
  <c r="K74" i="8"/>
  <c r="J72" i="8"/>
  <c r="K72" i="8" s="1"/>
  <c r="K68" i="8"/>
  <c r="F68" i="8"/>
  <c r="K67" i="8"/>
  <c r="K64" i="8"/>
  <c r="F64" i="8"/>
  <c r="K63" i="8"/>
  <c r="F63" i="8"/>
  <c r="K62" i="8"/>
  <c r="K61" i="8"/>
  <c r="J57" i="8"/>
  <c r="K56" i="8"/>
  <c r="K55" i="8"/>
  <c r="K54" i="8"/>
  <c r="K53" i="8"/>
  <c r="K52" i="8"/>
  <c r="K51" i="8"/>
  <c r="K50" i="8"/>
  <c r="L49" i="8"/>
  <c r="L57" i="8" s="1"/>
  <c r="I49" i="8"/>
  <c r="I57" i="8" s="1"/>
  <c r="H49" i="8"/>
  <c r="H57" i="8" s="1"/>
  <c r="G49" i="8"/>
  <c r="G57" i="8" s="1"/>
  <c r="D49" i="8"/>
  <c r="D57" i="8" s="1"/>
  <c r="C49" i="8"/>
  <c r="C57" i="8" s="1"/>
  <c r="B49" i="8"/>
  <c r="B57" i="8" s="1"/>
  <c r="K48" i="8"/>
  <c r="F48" i="8"/>
  <c r="K47" i="8"/>
  <c r="K8" i="8"/>
  <c r="K24" i="8" s="1"/>
  <c r="F5" i="8"/>
  <c r="F24" i="8" s="1"/>
  <c r="M85" i="8"/>
  <c r="J85" i="8"/>
  <c r="H85" i="8"/>
  <c r="D85" i="8"/>
  <c r="L85" i="8"/>
  <c r="G85" i="8"/>
  <c r="I85" i="8"/>
  <c r="P74" i="8"/>
  <c r="C85" i="8"/>
  <c r="B85" i="8"/>
  <c r="E85" i="8"/>
  <c r="P5" i="8"/>
  <c r="E57" i="8"/>
  <c r="U24" i="8" l="1"/>
  <c r="P24" i="8"/>
  <c r="L93" i="8"/>
  <c r="L95" i="8" s="1"/>
  <c r="B93" i="8"/>
  <c r="B95" i="8" s="1"/>
  <c r="Y93" i="8"/>
  <c r="Y95" i="8" s="1"/>
  <c r="X93" i="8"/>
  <c r="X95" i="8" s="1"/>
  <c r="W93" i="8"/>
  <c r="W95" i="8" s="1"/>
  <c r="S93" i="8"/>
  <c r="S95" i="8" s="1"/>
  <c r="R93" i="8"/>
  <c r="R95" i="8" s="1"/>
  <c r="Q93" i="8"/>
  <c r="Q95" i="8" s="1"/>
  <c r="O93" i="8"/>
  <c r="O95" i="8" s="1"/>
  <c r="N93" i="8"/>
  <c r="N95" i="8" s="1"/>
  <c r="M93" i="8"/>
  <c r="M95" i="8" s="1"/>
  <c r="J93" i="8"/>
  <c r="J95" i="8" s="1"/>
  <c r="I93" i="8"/>
  <c r="I95" i="8" s="1"/>
  <c r="H93" i="8"/>
  <c r="H95" i="8" s="1"/>
  <c r="G93" i="8"/>
  <c r="G95" i="8" s="1"/>
  <c r="E93" i="8"/>
  <c r="E95" i="8" s="1"/>
  <c r="D93" i="8"/>
  <c r="D95" i="8" s="1"/>
  <c r="C93" i="8"/>
  <c r="C95" i="8" s="1"/>
  <c r="L27" i="8"/>
  <c r="T27" i="8"/>
  <c r="I27" i="8"/>
  <c r="O27" i="8"/>
  <c r="R27" i="8"/>
  <c r="M27" i="8"/>
  <c r="N27" i="8"/>
  <c r="X27" i="8"/>
  <c r="Y27" i="8"/>
  <c r="G27" i="8"/>
  <c r="V27" i="8"/>
  <c r="W27" i="8"/>
  <c r="S27" i="8"/>
  <c r="H27" i="8"/>
  <c r="Q27" i="8"/>
  <c r="B27" i="8"/>
  <c r="B101" i="8"/>
  <c r="E27" i="8"/>
  <c r="G44" i="8"/>
  <c r="D44" i="8"/>
  <c r="D27" i="8"/>
  <c r="C44" i="8"/>
  <c r="C27" i="8"/>
  <c r="U10" i="8"/>
  <c r="U101" i="8" s="1"/>
  <c r="P10" i="8"/>
  <c r="P101" i="8" s="1"/>
  <c r="N44" i="8"/>
  <c r="S44" i="8"/>
  <c r="M44" i="8"/>
  <c r="J44" i="8"/>
  <c r="K77" i="8"/>
  <c r="K85" i="8"/>
  <c r="F49" i="8"/>
  <c r="F57" i="8" s="1"/>
  <c r="K49" i="8"/>
  <c r="K57" i="8" s="1"/>
  <c r="Y23" i="8"/>
  <c r="I44" i="8"/>
  <c r="F85" i="8"/>
  <c r="B44" i="8"/>
  <c r="Z85" i="8"/>
  <c r="Z93" i="8" s="1"/>
  <c r="Z95" i="8" s="1"/>
  <c r="P77" i="8"/>
  <c r="P85" i="8"/>
  <c r="O44" i="8"/>
  <c r="X44" i="8"/>
  <c r="Z77" i="8"/>
  <c r="Q44" i="8"/>
  <c r="U47" i="8"/>
  <c r="Z17" i="8"/>
  <c r="Z103" i="8" s="1"/>
  <c r="Z57" i="8"/>
  <c r="W44" i="8"/>
  <c r="T85" i="8"/>
  <c r="T93" i="8" s="1"/>
  <c r="T95" i="8" s="1"/>
  <c r="U57" i="8"/>
  <c r="H44" i="8"/>
  <c r="Z47" i="8"/>
  <c r="L44" i="8"/>
  <c r="R44" i="8"/>
  <c r="V44" i="8"/>
  <c r="Y44" i="8"/>
  <c r="P49" i="8"/>
  <c r="P57" i="8" s="1"/>
  <c r="T44" i="8"/>
  <c r="Y21" i="8" l="1"/>
  <c r="Y11" i="8"/>
  <c r="Y18" i="8"/>
  <c r="F93" i="8"/>
  <c r="F95" i="8" s="1"/>
  <c r="P93" i="8"/>
  <c r="P95" i="8" s="1"/>
  <c r="K93" i="8"/>
  <c r="K95" i="8" s="1"/>
  <c r="Y107" i="8"/>
  <c r="M34" i="8"/>
  <c r="I107" i="8"/>
  <c r="I34" i="8"/>
  <c r="C107" i="8"/>
  <c r="C34" i="8"/>
  <c r="V107" i="8"/>
  <c r="V34" i="8"/>
  <c r="D107" i="8"/>
  <c r="D34" i="8"/>
  <c r="G107" i="8"/>
  <c r="G34" i="8"/>
  <c r="X107" i="8"/>
  <c r="X34" i="8"/>
  <c r="W107" i="8"/>
  <c r="W34" i="8"/>
  <c r="L107" i="8"/>
  <c r="L34" i="8"/>
  <c r="P27" i="8"/>
  <c r="Z32" i="8"/>
  <c r="S107" i="8"/>
  <c r="S34" i="8"/>
  <c r="Y34" i="8"/>
  <c r="Z29" i="8"/>
  <c r="T107" i="8"/>
  <c r="T34" i="8"/>
  <c r="Q107" i="8"/>
  <c r="Q34" i="8"/>
  <c r="O107" i="8"/>
  <c r="O34" i="8"/>
  <c r="R107" i="8"/>
  <c r="R34" i="8"/>
  <c r="N107" i="8"/>
  <c r="N34" i="8"/>
  <c r="E107" i="8"/>
  <c r="E34" i="8"/>
  <c r="H107" i="8"/>
  <c r="H34" i="8"/>
  <c r="B107" i="8"/>
  <c r="B34" i="8"/>
  <c r="U27" i="8"/>
  <c r="G59" i="8"/>
  <c r="G65" i="8" s="1"/>
  <c r="G69" i="8" s="1"/>
  <c r="G71" i="8" s="1"/>
  <c r="G73" i="8" s="1"/>
  <c r="Z44" i="8"/>
  <c r="W59" i="8"/>
  <c r="W65" i="8" s="1"/>
  <c r="W69" i="8" s="1"/>
  <c r="W71" i="8" s="1"/>
  <c r="W73" i="8" s="1"/>
  <c r="X59" i="8"/>
  <c r="X65" i="8" s="1"/>
  <c r="X69" i="8" s="1"/>
  <c r="X71" i="8" s="1"/>
  <c r="X73" i="8" s="1"/>
  <c r="S59" i="8"/>
  <c r="S65" i="8" s="1"/>
  <c r="S69" i="8" s="1"/>
  <c r="S71" i="8" s="1"/>
  <c r="S73" i="8" s="1"/>
  <c r="N59" i="8"/>
  <c r="N65" i="8" s="1"/>
  <c r="N69" i="8" s="1"/>
  <c r="N71" i="8" s="1"/>
  <c r="N73" i="8" s="1"/>
  <c r="M59" i="8"/>
  <c r="M65" i="8" s="1"/>
  <c r="M69" i="8" s="1"/>
  <c r="M71" i="8" s="1"/>
  <c r="M73" i="8" s="1"/>
  <c r="J59" i="8"/>
  <c r="J65" i="8" s="1"/>
  <c r="J69" i="8" s="1"/>
  <c r="J71" i="8" s="1"/>
  <c r="J73" i="8" s="1"/>
  <c r="D59" i="8"/>
  <c r="D65" i="8" s="1"/>
  <c r="D69" i="8" s="1"/>
  <c r="D71" i="8" s="1"/>
  <c r="D73" i="8" s="1"/>
  <c r="D74" i="8" s="1"/>
  <c r="C59" i="8"/>
  <c r="C65" i="8" s="1"/>
  <c r="C69" i="8" s="1"/>
  <c r="C71" i="8" s="1"/>
  <c r="C73" i="8" s="1"/>
  <c r="C74" i="8" s="1"/>
  <c r="F44" i="8"/>
  <c r="F27" i="8"/>
  <c r="P23" i="8"/>
  <c r="O59" i="8"/>
  <c r="O65" i="8" s="1"/>
  <c r="O69" i="8" s="1"/>
  <c r="O71" i="8" s="1"/>
  <c r="O73" i="8" s="1"/>
  <c r="B59" i="8"/>
  <c r="B65" i="8" s="1"/>
  <c r="B69" i="8" s="1"/>
  <c r="B71" i="8" s="1"/>
  <c r="B73" i="8" s="1"/>
  <c r="B74" i="8" s="1"/>
  <c r="I59" i="8"/>
  <c r="I65" i="8" s="1"/>
  <c r="I69" i="8" s="1"/>
  <c r="I71" i="8" s="1"/>
  <c r="I73" i="8" s="1"/>
  <c r="Z23" i="8"/>
  <c r="U23" i="8"/>
  <c r="H59" i="8"/>
  <c r="H65" i="8" s="1"/>
  <c r="H69" i="8" s="1"/>
  <c r="H71" i="8" s="1"/>
  <c r="H73" i="8" s="1"/>
  <c r="Q59" i="8"/>
  <c r="Q65" i="8" s="1"/>
  <c r="Q69" i="8" s="1"/>
  <c r="Q71" i="8" s="1"/>
  <c r="Q73" i="8" s="1"/>
  <c r="U85" i="8"/>
  <c r="U93" i="8" s="1"/>
  <c r="U95" i="8" s="1"/>
  <c r="R59" i="8"/>
  <c r="R65" i="8" s="1"/>
  <c r="R69" i="8" s="1"/>
  <c r="R71" i="8" s="1"/>
  <c r="R73" i="8" s="1"/>
  <c r="Y59" i="8"/>
  <c r="Y65" i="8" s="1"/>
  <c r="Y69" i="8" s="1"/>
  <c r="Y71" i="8" s="1"/>
  <c r="Y73" i="8" s="1"/>
  <c r="L59" i="8"/>
  <c r="L65" i="8" s="1"/>
  <c r="L69" i="8" s="1"/>
  <c r="L71" i="8" s="1"/>
  <c r="L73" i="8" s="1"/>
  <c r="U59" i="8"/>
  <c r="U65" i="8" s="1"/>
  <c r="U69" i="8" s="1"/>
  <c r="U71" i="8" s="1"/>
  <c r="E59" i="8"/>
  <c r="E65" i="8" s="1"/>
  <c r="E69" i="8" s="1"/>
  <c r="E71" i="8" s="1"/>
  <c r="E73" i="8" s="1"/>
  <c r="E74" i="8" s="1"/>
  <c r="T59" i="8"/>
  <c r="T65" i="8" s="1"/>
  <c r="T69" i="8" s="1"/>
  <c r="T71" i="8" s="1"/>
  <c r="T73" i="8" s="1"/>
  <c r="V59" i="8"/>
  <c r="V65" i="8" s="1"/>
  <c r="V69" i="8" s="1"/>
  <c r="V71" i="8" s="1"/>
  <c r="V73" i="8" s="1"/>
  <c r="P59" i="8"/>
  <c r="P65" i="8" s="1"/>
  <c r="P69" i="8" s="1"/>
  <c r="P71" i="8" s="1"/>
  <c r="U21" i="8" l="1"/>
  <c r="P21" i="8"/>
  <c r="Z11" i="8"/>
  <c r="Z21" i="8"/>
  <c r="U11" i="8"/>
  <c r="U18" i="8"/>
  <c r="P11" i="8"/>
  <c r="P18" i="8"/>
  <c r="Z18" i="8"/>
  <c r="Z34" i="8"/>
  <c r="Z107" i="8"/>
  <c r="U34" i="8"/>
  <c r="U107" i="8"/>
  <c r="F107" i="8"/>
  <c r="F34" i="8"/>
  <c r="P34" i="8"/>
  <c r="P107" i="8"/>
  <c r="Z59" i="8"/>
  <c r="Z65" i="8" s="1"/>
  <c r="Z69" i="8" s="1"/>
  <c r="Z71" i="8" s="1"/>
  <c r="P73" i="8"/>
  <c r="F59" i="8"/>
  <c r="F65" i="8" s="1"/>
  <c r="F69" i="8" s="1"/>
  <c r="F71" i="8" s="1"/>
  <c r="F73" i="8" s="1"/>
  <c r="F74" i="8" s="1"/>
  <c r="K59" i="8"/>
  <c r="K65" i="8" s="1"/>
  <c r="K69" i="8" s="1"/>
  <c r="K71" i="8" s="1"/>
  <c r="K73" i="8"/>
  <c r="Z73" i="8"/>
  <c r="U73" i="8"/>
  <c r="J10" i="8"/>
  <c r="J101" i="8" s="1"/>
  <c r="J27" i="8" l="1"/>
  <c r="K10" i="8"/>
  <c r="K101" i="8" s="1"/>
  <c r="J23" i="8"/>
  <c r="J107" i="8" l="1"/>
  <c r="J34" i="8"/>
  <c r="J21" i="8"/>
  <c r="J18" i="8"/>
  <c r="J11" i="8"/>
  <c r="K23" i="8"/>
  <c r="K27" i="8"/>
  <c r="K18" i="8" l="1"/>
  <c r="K21" i="8"/>
  <c r="K34" i="8"/>
  <c r="K107" i="8"/>
  <c r="K11" i="8"/>
  <c r="AW12" i="10"/>
  <c r="AA24"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Matt Gold</author>
    <author>Matthew Gold</author>
  </authors>
  <commentList>
    <comment ref="T12" authorId="0" shapeId="0" xr:uid="{00000000-0006-0000-0400-000001000000}">
      <text>
        <r>
          <rPr>
            <b/>
            <sz val="9"/>
            <color indexed="81"/>
            <rFont val="Tahoma"/>
            <family val="2"/>
          </rPr>
          <t>Reflects true-up from previously disclosed figure</t>
        </r>
      </text>
    </comment>
    <comment ref="U12" authorId="0" shapeId="0" xr:uid="{00000000-0006-0000-0400-000002000000}">
      <text>
        <r>
          <rPr>
            <b/>
            <sz val="9"/>
            <color indexed="81"/>
            <rFont val="Tahoma"/>
            <family val="2"/>
          </rPr>
          <t>Reflects true-up from previously disclosed figure</t>
        </r>
      </text>
    </comment>
    <comment ref="X12" authorId="1" shapeId="0" xr:uid="{646F51B0-3DAA-4B4E-8994-7FBABE24D81B}">
      <text>
        <r>
          <rPr>
            <b/>
            <sz val="9"/>
            <color indexed="81"/>
            <rFont val="Tahoma"/>
            <family val="2"/>
          </rPr>
          <t xml:space="preserve">reflects true-up from previously disclosed figure
</t>
        </r>
      </text>
    </comment>
  </commentList>
</comments>
</file>

<file path=xl/sharedStrings.xml><?xml version="1.0" encoding="utf-8"?>
<sst xmlns="http://schemas.openxmlformats.org/spreadsheetml/2006/main" count="220" uniqueCount="164">
  <si>
    <t>$ in 000s</t>
  </si>
  <si>
    <t>Actuals</t>
  </si>
  <si>
    <t>Q1</t>
  </si>
  <si>
    <t>Q2</t>
  </si>
  <si>
    <t>Q3</t>
  </si>
  <si>
    <t>Q4</t>
  </si>
  <si>
    <t>FY</t>
  </si>
  <si>
    <t>IMAX Global Box Office</t>
  </si>
  <si>
    <t>REVENUES</t>
  </si>
  <si>
    <t>TOTAL</t>
  </si>
  <si>
    <t>OPERATING EXPENSES</t>
  </si>
  <si>
    <t>Selling, general and administrative expenses</t>
  </si>
  <si>
    <t>Research and development</t>
  </si>
  <si>
    <t>Amortization of intangibles</t>
  </si>
  <si>
    <t xml:space="preserve">Asset impairment </t>
  </si>
  <si>
    <t>Impairment of investments</t>
  </si>
  <si>
    <t xml:space="preserve">Total Operating Expenses </t>
  </si>
  <si>
    <t>Interest Income</t>
  </si>
  <si>
    <t>Interest Expense</t>
  </si>
  <si>
    <t>Net Earnings (Loss) from Discontinued Operations</t>
  </si>
  <si>
    <t>Diluted Shares outstanding</t>
  </si>
  <si>
    <t>EBITDA</t>
  </si>
  <si>
    <t>Loss (gain) from equity accounted investments</t>
  </si>
  <si>
    <t>Adjusted EBITDA before non-controlling interests</t>
  </si>
  <si>
    <t>Adjusted EBITDA attributable to non-controlling interests</t>
  </si>
  <si>
    <t>Total Gross Margin</t>
  </si>
  <si>
    <t>COSTS AND EXPENSES APPLICABLE TO REVENUES</t>
  </si>
  <si>
    <t>GROSS MARGIN</t>
  </si>
  <si>
    <t>IMAX Historical P&amp;L - Consolidated</t>
  </si>
  <si>
    <t>Exit costs, restructuring charges and associated impairments</t>
  </si>
  <si>
    <t>Adjusted EBITDA per Credit Facility</t>
  </si>
  <si>
    <t>2018</t>
  </si>
  <si>
    <t>Retirement benefits non-service expense</t>
  </si>
  <si>
    <t>2019</t>
  </si>
  <si>
    <t>N/A</t>
  </si>
  <si>
    <t>Share-based and other non-cash compensation</t>
  </si>
  <si>
    <t>2020</t>
  </si>
  <si>
    <t xml:space="preserve">     Share-based compensation</t>
  </si>
  <si>
    <t xml:space="preserve">     SG&amp;A - excl. share-based comp</t>
  </si>
  <si>
    <t>Legal judgement, arbitration awards and executive transition costs</t>
  </si>
  <si>
    <t>Realized and unrealized investment gains (losses)</t>
  </si>
  <si>
    <t>Depreciation and amortization, including film asset amortization</t>
  </si>
  <si>
    <t>Realized and unrealized investment (gains) losses</t>
  </si>
  <si>
    <t>Amortization of deferred financing costs</t>
  </si>
  <si>
    <t>Income tax expense (benefit)</t>
  </si>
  <si>
    <t>Credit loss expense (reversal), net</t>
  </si>
  <si>
    <t>Income (loss) from Operations</t>
  </si>
  <si>
    <t>Income (loss) before taxes</t>
  </si>
  <si>
    <t>Net income (loss)</t>
  </si>
  <si>
    <t>Equity in losses of investees, net of tax</t>
  </si>
  <si>
    <t>Net income (loss) attributable to non-controlling interests</t>
  </si>
  <si>
    <t>In this model, the Company presents adjusted net income (loss) attributable to common shareholders and adjusted net income (loss) attributable to common shareholders per basic and diluted share, EBITDA and Adjusted EBITDA per Credit Facility as supplemental measures of the Company’s performance, which are not recognized under U.S. GAAP. The Company believes that these non-GAAP financial measures are important supplemental measures that allow management and users of the Company’s financial statements to view operating trends and analyze controllable operating performance on a comparable basis between periods without the after-tax impact of share-based compensation and certain unusual items included in net income (loss) attributable to common shareholders. Although share-based compensation is an important aspect of the Company’s employee and executive compensation packages, it is a non-cash expense and is excluded from certain internal business performance measures. Management uses these measures to review operating performance on a comparable basis from period to period. However, these non-GAAP measures may not be comparable to similarly titled measures reported by other companies. Additionally, the non-GAAP financial measures used by the Company should not be considered in isolation, or as a substitute for, or superior to, the comparable GAAP amounts. Definitions of these non-GAAP financial measures and reconciliations to the most directly comparable GAAP financial measures are included elsewhere in this model.</t>
  </si>
  <si>
    <t>Write-downs (recoveries), including asset impairments and credit loss expense</t>
  </si>
  <si>
    <t>Acquisition-related expenses</t>
  </si>
  <si>
    <t>Content Solutions Revenue</t>
  </si>
  <si>
    <t>Technology Products and Services Revenue</t>
  </si>
  <si>
    <t>Content Solutions</t>
  </si>
  <si>
    <t>Technology Products and Services</t>
  </si>
  <si>
    <t>Revenues attributable to common shareholders</t>
  </si>
  <si>
    <t>Adjusted EBITDA margin attributable to common shareholders</t>
  </si>
  <si>
    <t>All Other Revenue</t>
  </si>
  <si>
    <t>All Other</t>
  </si>
  <si>
    <t>Film Remastering &amp; Distribution</t>
  </si>
  <si>
    <t>Other Content Solutions</t>
  </si>
  <si>
    <t>Maintenance</t>
  </si>
  <si>
    <t>Finance Income</t>
  </si>
  <si>
    <t xml:space="preserve">     % of Total Revenue</t>
  </si>
  <si>
    <t>Gross Margins (%)</t>
  </si>
  <si>
    <t>² Global Box Office Take Rate derived from IMAX DMR and Joint revenue sharing contingent rent agreements as a percent of IMAX Global Box Office</t>
  </si>
  <si>
    <t>¹ TOTAL</t>
  </si>
  <si>
    <r>
      <rPr>
        <vertAlign val="superscript"/>
        <sz val="9"/>
        <rFont val="Arial"/>
        <family val="2"/>
      </rPr>
      <t>²</t>
    </r>
    <r>
      <rPr>
        <sz val="9"/>
        <rFont val="Arial"/>
        <family val="2"/>
      </rPr>
      <t xml:space="preserve"> </t>
    </r>
    <r>
      <rPr>
        <i/>
        <sz val="9"/>
        <rFont val="Arial"/>
        <family val="2"/>
      </rPr>
      <t>Global Box Office Take Rate %</t>
    </r>
  </si>
  <si>
    <t>¹ See Historical Model Cover Page for mapping of new segments to old segments</t>
  </si>
  <si>
    <t>System Rentals</t>
  </si>
  <si>
    <t>System Sales</t>
  </si>
  <si>
    <t>Reported net income (loss)</t>
  </si>
  <si>
    <t>IMAX Corporation</t>
  </si>
  <si>
    <t xml:space="preserve">  </t>
  </si>
  <si>
    <r>
      <rPr>
        <b/>
        <i/>
        <sz val="10.5"/>
        <color rgb="FF2F2F2F"/>
        <rFont val="Segoe UI"/>
        <family val="2"/>
      </rPr>
      <t xml:space="preserve">IMPORTANT NOTICE TO USERS: </t>
    </r>
    <r>
      <rPr>
        <b/>
        <sz val="10.5"/>
        <color rgb="FF2F2F2F"/>
        <rFont val="Segoe UI"/>
        <family val="2"/>
      </rPr>
      <t>All information is unaudited and is subject to the more comprehensive information contained in our SEC reports and filings. All information speaks as of the last fiscal quarter or year for which we have filed a Form 10-K or 10-Q, or for historical information the date or period expressly indicated in or with such information. We undertake no duty to update the information. Forward-looking statements are subject to risks and uncertainties described in our Forms 10-Q and 10-K.</t>
    </r>
  </si>
  <si>
    <t>New Reportable Segments Comparison to Previous</t>
  </si>
  <si>
    <t>* please note the Company undertakes no obligation to update this deck.</t>
  </si>
  <si>
    <t>New Reportable Segments (two) plus All Other (as of Q1 2023)</t>
  </si>
  <si>
    <t>**Certain figures within this file are rounded. Figures may vary from public disclosure.</t>
  </si>
  <si>
    <t>- Content Solutions</t>
  </si>
  <si>
    <t>- Technology Products and Services</t>
  </si>
  <si>
    <t>Previous Reportable Segments (seven) plus All Other (prior to 2023)</t>
  </si>
  <si>
    <t>- IMAX DMR</t>
  </si>
  <si>
    <t>- Joint Revenue Sharing Arrangments (JRSA)</t>
  </si>
  <si>
    <t>- IMAX Systems</t>
  </si>
  <si>
    <t>Investor Relations Contact:</t>
  </si>
  <si>
    <t>- IMAX Maintenance</t>
  </si>
  <si>
    <t>- Other Theater Business</t>
  </si>
  <si>
    <t>Jennifer Horsley</t>
  </si>
  <si>
    <t>- Film Distribution</t>
  </si>
  <si>
    <t>212-821-0154</t>
  </si>
  <si>
    <t>- Film Post Production</t>
  </si>
  <si>
    <t>JHorsley@imax.com</t>
  </si>
  <si>
    <t>Global</t>
  </si>
  <si>
    <t>International, ex China</t>
  </si>
  <si>
    <t>Greater China</t>
  </si>
  <si>
    <t>Domestic</t>
  </si>
  <si>
    <t>Commercial STLs</t>
  </si>
  <si>
    <t>Commercial Hybrid JVs</t>
  </si>
  <si>
    <t>Commercial Full JVs</t>
  </si>
  <si>
    <t>Commercial Multiplex Network - Detailed by Revenue Type:</t>
  </si>
  <si>
    <t>COMMERCIAL MULTIPLEX THEATRE NETWORK (end of period)</t>
  </si>
  <si>
    <t>*Per Screen Averages are calculated off weighted theater count for the respective reporting period</t>
  </si>
  <si>
    <t>Global PSA</t>
  </si>
  <si>
    <t>Greater China PSA</t>
  </si>
  <si>
    <t>Domestic PSA</t>
  </si>
  <si>
    <t>PER SCREEN AVERAGES ($000,s)</t>
  </si>
  <si>
    <t>GROSS BOX OFFICE ($M)</t>
  </si>
  <si>
    <t>FY 22</t>
  </si>
  <si>
    <t>Q4 22</t>
  </si>
  <si>
    <t>Q3 22</t>
  </si>
  <si>
    <t>Q2 22</t>
  </si>
  <si>
    <t>Q1 22</t>
  </si>
  <si>
    <t>FY 21</t>
  </si>
  <si>
    <t>Q4 21</t>
  </si>
  <si>
    <t>Q3 21</t>
  </si>
  <si>
    <t>Q2 21</t>
  </si>
  <si>
    <t>Q1 21</t>
  </si>
  <si>
    <t>FY 20</t>
  </si>
  <si>
    <t>Q4 20</t>
  </si>
  <si>
    <t>Q3 20</t>
  </si>
  <si>
    <t>Q2 20</t>
  </si>
  <si>
    <t>Q1 20</t>
  </si>
  <si>
    <t>FY 19</t>
  </si>
  <si>
    <t>Q4 19</t>
  </si>
  <si>
    <t>Q3 19</t>
  </si>
  <si>
    <t>Q2 19</t>
  </si>
  <si>
    <t>Q1 19</t>
  </si>
  <si>
    <t>FY 18</t>
  </si>
  <si>
    <t>Q4 18</t>
  </si>
  <si>
    <t>Q3 18</t>
  </si>
  <si>
    <t>Q2 18</t>
  </si>
  <si>
    <t>Q1 18</t>
  </si>
  <si>
    <t>FY 17</t>
  </si>
  <si>
    <t>Q4 17</t>
  </si>
  <si>
    <t>Q3 17</t>
  </si>
  <si>
    <t>Q2 17</t>
  </si>
  <si>
    <t>Q1 17</t>
  </si>
  <si>
    <t>FY 16</t>
  </si>
  <si>
    <t>Q4 16</t>
  </si>
  <si>
    <t>Q3 16</t>
  </si>
  <si>
    <t>Q2 16</t>
  </si>
  <si>
    <t>Q1 16</t>
  </si>
  <si>
    <t>FY 15</t>
  </si>
  <si>
    <t>Q4 15</t>
  </si>
  <si>
    <t>Q3 15</t>
  </si>
  <si>
    <t>Q2 15</t>
  </si>
  <si>
    <t>Q1 15</t>
  </si>
  <si>
    <t>FY 14</t>
  </si>
  <si>
    <t>Q4 14</t>
  </si>
  <si>
    <t>Q3 14</t>
  </si>
  <si>
    <t>Q2 14</t>
  </si>
  <si>
    <t>Q1 14</t>
  </si>
  <si>
    <t>Historical IMAX DMR® Gross Box Office and Commercial IMAX® Theatre Network Stats</t>
  </si>
  <si>
    <t>Q1 23</t>
  </si>
  <si>
    <t>Net income (loss) attributable to common shareholders</t>
  </si>
  <si>
    <t>Net income (loss) per diluted share attributable to common shareholders</t>
  </si>
  <si>
    <t>Interest expense, net of interest income</t>
  </si>
  <si>
    <t>Adjusted net income (loss) attributable to common shareholders</t>
  </si>
  <si>
    <t>Adjusted net income (loss) per diluted share attributable to common shareholders</t>
  </si>
  <si>
    <r>
      <rPr>
        <b/>
        <sz val="11"/>
        <color rgb="FF000000"/>
        <rFont val="Calibri"/>
        <family val="2"/>
      </rPr>
      <t xml:space="preserve">IMAX Historical Model updated for change in reportable segments as of Q1 2023
</t>
    </r>
    <r>
      <rPr>
        <sz val="11"/>
        <color rgb="FF000000"/>
        <rFont val="Calibri"/>
        <family val="2"/>
      </rPr>
      <t xml:space="preserve">
In the first quarter of 2023, the Company revised its internal segment reporting, including the information provided to its Chief Operating Decision Maker (“CODM”) to assess segment performance and allocate resources, and, as a result, updated its reportable segments.
(i) </t>
    </r>
    <r>
      <rPr>
        <b/>
        <sz val="11"/>
        <color rgb="FF000000"/>
        <rFont val="Calibri"/>
        <family val="2"/>
      </rPr>
      <t>Content Solutions Segment</t>
    </r>
    <r>
      <rPr>
        <sz val="11"/>
        <color rgb="FF000000"/>
        <rFont val="Calibri"/>
        <family val="2"/>
      </rPr>
      <t xml:space="preserve"> - includes results associated with entertainment content that IMAX curates for distribution for viewing in the network of IMAX systems.  Within this segment are the following two disaggregated revenue lines:
             1) Film Remastering &amp; Distribution  - revenue based on contingent box office receipts from film remastering &amp; distribution (formerly termed DMR) agreements with studios.  
             2) Other Content Solutions -  includes revenues associated with film distribution (distribution and/or sale of documentary films and the distribution of exclusive live experiences), post production and camera rentals.
(ii) </t>
    </r>
    <r>
      <rPr>
        <b/>
        <sz val="11"/>
        <color rgb="FF000000"/>
        <rFont val="Calibri"/>
        <family val="2"/>
      </rPr>
      <t xml:space="preserve">Technology Products and Services Segment </t>
    </r>
    <r>
      <rPr>
        <sz val="11"/>
        <color rgb="FF000000"/>
        <rFont val="Calibri"/>
        <family val="2"/>
      </rPr>
      <t xml:space="preserve">- includes results associated with our system technology business including sales, rentals and maintenance.  Within this segment are the following four disaggregated revenue lines:
      1) System Sales - revenues from the sale of IMAX systems to exhibitors through sale arrangements or long-term lease arrangements that for accounting purposes are classified as sales-type leases.  Also included here are after-market sales of IMAX System parts and 3D glasses.
      2) System Rentals - revenues from the operating lease arrangements of IMAX Systems to exhibitors, primarily through joint revenue sharing arrangements where IMAX earns rent based on a percentage of contingent box office receipts (previously termed JRSA, contingent rent).
      3) Maintenance - revenues from the provision by IMAX of maintenance services, as required in our contracts, over the life of the system contract in exchange for an annual maintenance fee paid by the exhibitor.
      4) Finance Income - revenues recognized over the term of the sales-type lease or financed sale receivable associated with our System Sales
The company's results that do not meet the criteria to be considered a reportable segment will be disclosed within All Other for segment reporting purposes, which principally includes activities related to IMAX enhanced (The IMAX Experience into the home) and IMAX SSIMWAVE (AI-driven video quality solutions for media and entertainment companies)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</si>
</sst>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_(&quot;$&quot;* #,##0.0_);_(&quot;$&quot;* \(#,##0.0\);_(&quot;$&quot;* &quot;-&quot;??_);_(@_)"/>
  </numFmts>
  <fonts count="42">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6"/>
      <color theme="0"/>
      <name val="Arial"/>
      <family val="2"/>
    </font>
    <font>
      <b/>
      <sz val="16"/>
      <name val="Arial"/>
      <family val="2"/>
    </font>
    <font>
      <i/>
      <sz val="10"/>
      <name val="Arial"/>
      <family val="2"/>
    </font>
    <font>
      <b/>
      <sz val="10"/>
      <name val="Arial"/>
      <family val="2"/>
    </font>
    <font>
      <b/>
      <u val="singleAccounting"/>
      <sz val="10"/>
      <name val="Arial"/>
      <family val="2"/>
    </font>
    <font>
      <i/>
      <sz val="9.5"/>
      <name val="Arial"/>
      <family val="2"/>
    </font>
    <font>
      <sz val="9"/>
      <name val="CG Times (W1)"/>
    </font>
    <font>
      <sz val="10"/>
      <color rgb="FFFF0000"/>
      <name val="Arial"/>
      <family val="2"/>
    </font>
    <font>
      <b/>
      <sz val="10"/>
      <color indexed="9"/>
      <name val="Arial"/>
      <family val="2"/>
    </font>
    <font>
      <sz val="10"/>
      <color indexed="9"/>
      <name val="Arial"/>
      <family val="2"/>
    </font>
    <font>
      <sz val="11"/>
      <color rgb="FFFF0000"/>
      <name val="Calibri"/>
      <family val="2"/>
      <scheme val="minor"/>
    </font>
    <font>
      <b/>
      <sz val="11"/>
      <color rgb="FFFF0000"/>
      <name val="Calibri"/>
      <family val="2"/>
      <scheme val="minor"/>
    </font>
    <font>
      <i/>
      <sz val="9"/>
      <name val="Arial"/>
      <family val="2"/>
    </font>
    <font>
      <sz val="9"/>
      <color theme="1"/>
      <name val="Calibri"/>
      <family val="2"/>
      <scheme val="minor"/>
    </font>
    <font>
      <sz val="9"/>
      <name val="Arial"/>
      <family val="2"/>
    </font>
    <font>
      <vertAlign val="superscript"/>
      <sz val="9"/>
      <name val="Arial"/>
      <family val="2"/>
    </font>
    <font>
      <b/>
      <sz val="36"/>
      <color theme="1"/>
      <name val="Calibri"/>
      <family val="2"/>
      <scheme val="minor"/>
    </font>
    <font>
      <b/>
      <sz val="24"/>
      <color theme="0"/>
      <name val="Calibri"/>
      <family val="2"/>
      <scheme val="minor"/>
    </font>
    <font>
      <sz val="11"/>
      <color rgb="FF000000"/>
      <name val="Calibri"/>
      <family val="2"/>
    </font>
    <font>
      <b/>
      <sz val="11"/>
      <color rgb="FF000000"/>
      <name val="Calibri"/>
      <family val="2"/>
    </font>
    <font>
      <b/>
      <i/>
      <sz val="10.5"/>
      <color rgb="FF2F2F2F"/>
      <name val="Segoe UI"/>
      <family val="2"/>
    </font>
    <font>
      <b/>
      <sz val="10.5"/>
      <color rgb="FF2F2F2F"/>
      <name val="Segoe UI"/>
      <family val="2"/>
    </font>
    <font>
      <b/>
      <u/>
      <sz val="11"/>
      <color theme="1"/>
      <name val="Calibri"/>
      <family val="2"/>
      <scheme val="minor"/>
    </font>
    <font>
      <sz val="12"/>
      <color theme="1"/>
      <name val="Calibri"/>
      <family val="2"/>
      <scheme val="minor"/>
    </font>
    <font>
      <sz val="11"/>
      <color theme="1"/>
      <name val="Calibri"/>
      <family val="2"/>
    </font>
    <font>
      <b/>
      <sz val="16"/>
      <color theme="1"/>
      <name val="Calibri"/>
      <family val="2"/>
      <scheme val="minor"/>
    </font>
    <font>
      <sz val="16"/>
      <color theme="1"/>
      <name val="Calibri"/>
      <family val="2"/>
      <scheme val="minor"/>
    </font>
    <font>
      <u/>
      <sz val="11"/>
      <color theme="10"/>
      <name val="Calibri"/>
      <family val="2"/>
      <scheme val="minor"/>
    </font>
    <font>
      <u/>
      <sz val="16"/>
      <color theme="10"/>
      <name val="Calibri"/>
      <family val="2"/>
      <scheme val="minor"/>
    </font>
    <font>
      <sz val="11"/>
      <color theme="1"/>
      <name val="Arial"/>
      <family val="2"/>
    </font>
    <font>
      <u/>
      <sz val="10"/>
      <name val="Arial"/>
      <family val="2"/>
    </font>
    <font>
      <b/>
      <u/>
      <sz val="10"/>
      <name val="Arial"/>
      <family val="2"/>
    </font>
    <font>
      <b/>
      <sz val="11"/>
      <color indexed="9"/>
      <name val="Arial"/>
      <family val="2"/>
    </font>
    <font>
      <sz val="8"/>
      <color theme="1"/>
      <name val="Arial"/>
      <family val="2"/>
    </font>
    <font>
      <b/>
      <sz val="10"/>
      <color theme="0"/>
      <name val="Arial"/>
      <family val="2"/>
    </font>
    <font>
      <b/>
      <i/>
      <sz val="10"/>
      <name val="Arial"/>
      <family val="2"/>
    </font>
    <font>
      <b/>
      <sz val="12"/>
      <name val="Arial"/>
      <family val="2"/>
    </font>
    <font>
      <b/>
      <sz val="9"/>
      <color indexed="81"/>
      <name val="Tahoma"/>
      <family val="2"/>
    </font>
  </fonts>
  <fills count="15">
    <fill>
      <patternFill patternType="none"/>
    </fill>
    <fill>
      <patternFill patternType="gray125"/>
    </fill>
    <fill>
      <patternFill patternType="solid">
        <fgColor rgb="FF00B0F0"/>
        <bgColor indexed="64"/>
      </patternFill>
    </fill>
    <fill>
      <patternFill patternType="solid">
        <fgColor indexed="41"/>
        <bgColor indexed="64"/>
      </patternFill>
    </fill>
    <fill>
      <patternFill patternType="solid">
        <fgColor theme="0" tint="-0.14999847407452621"/>
        <bgColor indexed="64"/>
      </patternFill>
    </fill>
    <fill>
      <patternFill patternType="solid">
        <fgColor rgb="FFCCFFFF"/>
        <bgColor indexed="64"/>
      </patternFill>
    </fill>
    <fill>
      <patternFill patternType="solid">
        <fgColor theme="4" tint="0.5999938962981048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0070C0"/>
        <bgColor indexed="64"/>
      </patternFill>
    </fill>
    <fill>
      <patternFill patternType="solid">
        <fgColor rgb="FFFFFF00"/>
        <bgColor indexed="64"/>
      </patternFill>
    </fill>
    <fill>
      <patternFill patternType="solid">
        <fgColor theme="2" tint="-0.249977111117893"/>
        <bgColor indexed="64"/>
      </patternFill>
    </fill>
    <fill>
      <patternFill patternType="solid">
        <fgColor theme="1"/>
        <bgColor indexed="64"/>
      </patternFill>
    </fill>
    <fill>
      <patternFill patternType="solid">
        <fgColor theme="4" tint="-0.249977111117893"/>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dashed">
        <color indexed="64"/>
      </left>
      <right style="thin">
        <color indexed="64"/>
      </right>
      <top/>
      <bottom/>
      <diagonal/>
    </border>
    <border>
      <left/>
      <right/>
      <top/>
      <bottom style="medium">
        <color indexed="64"/>
      </bottom>
      <diagonal/>
    </border>
    <border>
      <left style="thin">
        <color indexed="64"/>
      </left>
      <right/>
      <top/>
      <bottom style="medium">
        <color indexed="64"/>
      </bottom>
      <diagonal/>
    </border>
    <border>
      <left style="dashed">
        <color indexed="64"/>
      </left>
      <right style="thin">
        <color indexed="64"/>
      </right>
      <top/>
      <bottom style="medium">
        <color indexed="64"/>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right style="thin">
        <color indexed="64"/>
      </right>
      <top/>
      <bottom style="thin">
        <color auto="1"/>
      </bottom>
      <diagonal/>
    </border>
    <border>
      <left/>
      <right style="thin">
        <color indexed="64"/>
      </right>
      <top/>
      <bottom/>
      <diagonal/>
    </border>
    <border>
      <left style="dashed">
        <color indexed="64"/>
      </left>
      <right style="thin">
        <color indexed="64"/>
      </right>
      <top/>
      <bottom style="thin">
        <color indexed="64"/>
      </bottom>
      <diagonal/>
    </border>
    <border>
      <left/>
      <right style="dashed">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9" fontId="10" fillId="0" borderId="0" applyFont="0" applyFill="0" applyBorder="0" applyAlignment="0" applyProtection="0"/>
    <xf numFmtId="0" fontId="3" fillId="0" borderId="0"/>
    <xf numFmtId="44"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1" fillId="0" borderId="0" applyNumberFormat="0" applyFill="0" applyBorder="0" applyAlignment="0" applyProtection="0"/>
  </cellStyleXfs>
  <cellXfs count="271">
    <xf numFmtId="0" fontId="0" fillId="0" borderId="0" xfId="0"/>
    <xf numFmtId="41" fontId="4" fillId="2" borderId="1" xfId="4" applyNumberFormat="1" applyFont="1" applyFill="1" applyBorder="1"/>
    <xf numFmtId="41" fontId="5" fillId="2" borderId="1" xfId="4" applyNumberFormat="1" applyFont="1" applyFill="1" applyBorder="1"/>
    <xf numFmtId="14" fontId="5" fillId="2" borderId="1" xfId="4" applyNumberFormat="1" applyFont="1" applyFill="1" applyBorder="1"/>
    <xf numFmtId="41" fontId="7" fillId="0" borderId="3" xfId="4" quotePrefix="1" applyNumberFormat="1" applyFont="1" applyBorder="1" applyAlignment="1">
      <alignment horizontal="center"/>
    </xf>
    <xf numFmtId="41" fontId="7" fillId="0" borderId="4" xfId="4" quotePrefix="1" applyNumberFormat="1" applyFont="1" applyBorder="1" applyAlignment="1">
      <alignment horizontal="center"/>
    </xf>
    <xf numFmtId="41" fontId="8" fillId="0" borderId="0" xfId="4" applyNumberFormat="1" applyFont="1" applyAlignment="1">
      <alignment horizontal="center"/>
    </xf>
    <xf numFmtId="41" fontId="8" fillId="3" borderId="6" xfId="4" applyNumberFormat="1" applyFont="1" applyFill="1" applyBorder="1" applyAlignment="1">
      <alignment horizontal="center"/>
    </xf>
    <xf numFmtId="41" fontId="7" fillId="0" borderId="0" xfId="4" applyNumberFormat="1" applyFont="1"/>
    <xf numFmtId="41" fontId="3" fillId="0" borderId="0" xfId="4" applyNumberFormat="1"/>
    <xf numFmtId="41" fontId="3" fillId="3" borderId="6" xfId="4" applyNumberFormat="1" applyFill="1" applyBorder="1"/>
    <xf numFmtId="164" fontId="7" fillId="0" borderId="5" xfId="5" applyNumberFormat="1" applyFont="1" applyFill="1" applyBorder="1"/>
    <xf numFmtId="164" fontId="7" fillId="3" borderId="10" xfId="5" applyNumberFormat="1" applyFont="1" applyFill="1" applyBorder="1"/>
    <xf numFmtId="41" fontId="9" fillId="0" borderId="0" xfId="4" applyNumberFormat="1" applyFont="1"/>
    <xf numFmtId="165" fontId="9" fillId="0" borderId="0" xfId="3" applyNumberFormat="1" applyFont="1" applyFill="1" applyBorder="1"/>
    <xf numFmtId="165" fontId="9" fillId="3" borderId="6" xfId="3" applyNumberFormat="1" applyFont="1" applyFill="1" applyBorder="1"/>
    <xf numFmtId="164" fontId="7" fillId="0" borderId="0" xfId="5" applyNumberFormat="1" applyFont="1" applyFill="1" applyBorder="1"/>
    <xf numFmtId="164" fontId="7" fillId="3" borderId="6" xfId="5" applyNumberFormat="1" applyFont="1" applyFill="1" applyBorder="1"/>
    <xf numFmtId="166" fontId="3" fillId="0" borderId="0" xfId="1" applyNumberFormat="1" applyFont="1" applyFill="1" applyBorder="1"/>
    <xf numFmtId="41" fontId="7" fillId="3" borderId="6" xfId="4" applyNumberFormat="1" applyFont="1" applyFill="1" applyBorder="1"/>
    <xf numFmtId="164" fontId="7" fillId="0" borderId="0" xfId="2" applyNumberFormat="1" applyFont="1" applyFill="1" applyBorder="1"/>
    <xf numFmtId="164" fontId="7" fillId="3" borderId="6" xfId="2" applyNumberFormat="1" applyFont="1" applyFill="1" applyBorder="1"/>
    <xf numFmtId="41" fontId="7" fillId="0" borderId="2" xfId="4" applyNumberFormat="1" applyFont="1" applyBorder="1"/>
    <xf numFmtId="164" fontId="7" fillId="0" borderId="3" xfId="5" applyNumberFormat="1" applyFont="1" applyFill="1" applyBorder="1"/>
    <xf numFmtId="164" fontId="7" fillId="3" borderId="11" xfId="5" applyNumberFormat="1" applyFont="1" applyFill="1" applyBorder="1"/>
    <xf numFmtId="41" fontId="3" fillId="4" borderId="0" xfId="4" applyNumberFormat="1" applyFill="1"/>
    <xf numFmtId="164" fontId="7" fillId="4" borderId="5" xfId="5" applyNumberFormat="1" applyFont="1" applyFill="1" applyBorder="1"/>
    <xf numFmtId="164" fontId="7" fillId="4" borderId="0" xfId="5" applyNumberFormat="1" applyFont="1" applyFill="1" applyBorder="1"/>
    <xf numFmtId="164" fontId="7" fillId="4" borderId="3" xfId="5" applyNumberFormat="1" applyFont="1" applyFill="1" applyBorder="1"/>
    <xf numFmtId="9" fontId="6" fillId="0" borderId="0" xfId="3" applyFont="1" applyFill="1" applyBorder="1"/>
    <xf numFmtId="9" fontId="6" fillId="3" borderId="6" xfId="3" applyFont="1" applyFill="1" applyBorder="1"/>
    <xf numFmtId="166" fontId="3" fillId="0" borderId="0" xfId="4" applyNumberFormat="1"/>
    <xf numFmtId="164" fontId="3" fillId="3" borderId="6" xfId="5" applyNumberFormat="1" applyFont="1" applyFill="1" applyBorder="1"/>
    <xf numFmtId="41" fontId="3" fillId="0" borderId="0" xfId="4" applyNumberFormat="1" applyAlignment="1">
      <alignment horizontal="left"/>
    </xf>
    <xf numFmtId="41" fontId="11" fillId="0" borderId="0" xfId="4" applyNumberFormat="1" applyFont="1"/>
    <xf numFmtId="41" fontId="11" fillId="3" borderId="6" xfId="4" applyNumberFormat="1" applyFont="1" applyFill="1" applyBorder="1"/>
    <xf numFmtId="166" fontId="3" fillId="3" borderId="6" xfId="6" applyNumberFormat="1" applyFont="1" applyFill="1" applyBorder="1"/>
    <xf numFmtId="44" fontId="7" fillId="6" borderId="1" xfId="5" applyFont="1" applyFill="1" applyBorder="1"/>
    <xf numFmtId="41" fontId="7" fillId="6" borderId="3" xfId="4" applyNumberFormat="1" applyFont="1" applyFill="1" applyBorder="1"/>
    <xf numFmtId="41" fontId="6" fillId="0" borderId="0" xfId="4" applyNumberFormat="1" applyFont="1"/>
    <xf numFmtId="41" fontId="6" fillId="3" borderId="10" xfId="4" applyNumberFormat="1" applyFont="1" applyFill="1" applyBorder="1"/>
    <xf numFmtId="41" fontId="3" fillId="8" borderId="0" xfId="4" applyNumberFormat="1" applyFill="1"/>
    <xf numFmtId="44" fontId="3" fillId="7" borderId="13" xfId="5" applyFont="1" applyFill="1" applyBorder="1"/>
    <xf numFmtId="41" fontId="3" fillId="9" borderId="0" xfId="4" applyNumberFormat="1" applyFill="1"/>
    <xf numFmtId="41" fontId="3" fillId="9" borderId="1" xfId="4" applyNumberFormat="1" applyFill="1" applyBorder="1"/>
    <xf numFmtId="41" fontId="3" fillId="5" borderId="14" xfId="4" applyNumberFormat="1" applyFill="1" applyBorder="1"/>
    <xf numFmtId="164" fontId="7" fillId="6" borderId="3" xfId="5" applyNumberFormat="1" applyFont="1" applyFill="1" applyBorder="1"/>
    <xf numFmtId="9" fontId="3" fillId="0" borderId="0" xfId="3" applyFont="1" applyFill="1" applyBorder="1"/>
    <xf numFmtId="0" fontId="2" fillId="0" borderId="0" xfId="0" applyFont="1"/>
    <xf numFmtId="164" fontId="3" fillId="0" borderId="0" xfId="5" applyNumberFormat="1" applyFont="1" applyFill="1" applyBorder="1"/>
    <xf numFmtId="164" fontId="7" fillId="6" borderId="4" xfId="2" applyNumberFormat="1" applyFont="1" applyFill="1" applyBorder="1"/>
    <xf numFmtId="44" fontId="7" fillId="6" borderId="12" xfId="5" applyFont="1" applyFill="1" applyBorder="1"/>
    <xf numFmtId="41" fontId="7" fillId="6" borderId="7" xfId="4" applyNumberFormat="1" applyFont="1" applyFill="1" applyBorder="1"/>
    <xf numFmtId="41" fontId="7" fillId="6" borderId="8" xfId="4" applyNumberFormat="1" applyFont="1" applyFill="1" applyBorder="1"/>
    <xf numFmtId="41" fontId="7" fillId="6" borderId="9" xfId="4" applyNumberFormat="1" applyFont="1" applyFill="1" applyBorder="1"/>
    <xf numFmtId="164" fontId="7" fillId="4" borderId="4" xfId="5" applyNumberFormat="1" applyFont="1" applyFill="1" applyBorder="1"/>
    <xf numFmtId="44" fontId="7" fillId="4" borderId="3" xfId="5" applyFont="1" applyFill="1" applyBorder="1"/>
    <xf numFmtId="44" fontId="7" fillId="4" borderId="4" xfId="5" applyFont="1" applyFill="1" applyBorder="1"/>
    <xf numFmtId="164" fontId="7" fillId="4" borderId="10" xfId="5" applyNumberFormat="1" applyFont="1" applyFill="1" applyBorder="1"/>
    <xf numFmtId="14" fontId="5" fillId="2" borderId="12" xfId="4" applyNumberFormat="1" applyFont="1" applyFill="1" applyBorder="1"/>
    <xf numFmtId="164" fontId="3" fillId="9" borderId="0" xfId="5" applyNumberFormat="1" applyFont="1" applyFill="1" applyBorder="1"/>
    <xf numFmtId="164" fontId="7" fillId="9" borderId="0" xfId="5" applyNumberFormat="1" applyFont="1" applyFill="1" applyBorder="1"/>
    <xf numFmtId="41" fontId="3" fillId="3" borderId="14" xfId="4" applyNumberFormat="1" applyFill="1" applyBorder="1"/>
    <xf numFmtId="41" fontId="3" fillId="0" borderId="6" xfId="4" applyNumberFormat="1" applyBorder="1"/>
    <xf numFmtId="166" fontId="0" fillId="0" borderId="0" xfId="0" applyNumberFormat="1"/>
    <xf numFmtId="166" fontId="3" fillId="3" borderId="6" xfId="5" applyNumberFormat="1" applyFont="1" applyFill="1" applyBorder="1"/>
    <xf numFmtId="41" fontId="7" fillId="9" borderId="0" xfId="4" applyNumberFormat="1" applyFont="1" applyFill="1"/>
    <xf numFmtId="0" fontId="0" fillId="9" borderId="0" xfId="0" applyFill="1"/>
    <xf numFmtId="41" fontId="7" fillId="0" borderId="1" xfId="4" quotePrefix="1" applyNumberFormat="1" applyFont="1" applyBorder="1" applyAlignment="1">
      <alignment horizontal="center"/>
    </xf>
    <xf numFmtId="41" fontId="7" fillId="0" borderId="2" xfId="4" quotePrefix="1" applyNumberFormat="1" applyFont="1" applyBorder="1" applyAlignment="1">
      <alignment horizontal="center"/>
    </xf>
    <xf numFmtId="10" fontId="7" fillId="0" borderId="0" xfId="3" applyNumberFormat="1" applyFont="1" applyFill="1" applyBorder="1"/>
    <xf numFmtId="0" fontId="7" fillId="0" borderId="3" xfId="4" quotePrefix="1" applyFont="1" applyBorder="1" applyAlignment="1">
      <alignment horizontal="center"/>
    </xf>
    <xf numFmtId="41" fontId="3" fillId="9" borderId="15" xfId="4" applyNumberFormat="1" applyFill="1" applyBorder="1"/>
    <xf numFmtId="0" fontId="0" fillId="11" borderId="0" xfId="0" applyFill="1"/>
    <xf numFmtId="41" fontId="8" fillId="9" borderId="0" xfId="4" applyNumberFormat="1" applyFont="1" applyFill="1" applyAlignment="1">
      <alignment horizontal="center"/>
    </xf>
    <xf numFmtId="41" fontId="7" fillId="9" borderId="3" xfId="4" quotePrefix="1" applyNumberFormat="1" applyFont="1" applyFill="1" applyBorder="1" applyAlignment="1">
      <alignment horizontal="center"/>
    </xf>
    <xf numFmtId="166" fontId="3" fillId="9" borderId="0" xfId="4" applyNumberFormat="1" applyFill="1"/>
    <xf numFmtId="164" fontId="7" fillId="9" borderId="5" xfId="5" applyNumberFormat="1" applyFont="1" applyFill="1" applyBorder="1"/>
    <xf numFmtId="165" fontId="9" fillId="9" borderId="0" xfId="3" applyNumberFormat="1" applyFont="1" applyFill="1" applyBorder="1"/>
    <xf numFmtId="166" fontId="3" fillId="9" borderId="0" xfId="1" applyNumberFormat="1" applyFont="1" applyFill="1" applyBorder="1"/>
    <xf numFmtId="164" fontId="7" fillId="9" borderId="0" xfId="2" applyNumberFormat="1" applyFont="1" applyFill="1" applyBorder="1"/>
    <xf numFmtId="164" fontId="7" fillId="9" borderId="3" xfId="5" applyNumberFormat="1" applyFont="1" applyFill="1" applyBorder="1"/>
    <xf numFmtId="10" fontId="7" fillId="9" borderId="0" xfId="3" applyNumberFormat="1" applyFont="1" applyFill="1" applyBorder="1"/>
    <xf numFmtId="41" fontId="6" fillId="9" borderId="0" xfId="4" applyNumberFormat="1" applyFont="1" applyFill="1"/>
    <xf numFmtId="1" fontId="7" fillId="0" borderId="4" xfId="4" quotePrefix="1" applyNumberFormat="1" applyFont="1" applyBorder="1" applyAlignment="1">
      <alignment horizontal="center"/>
    </xf>
    <xf numFmtId="0" fontId="0" fillId="12" borderId="0" xfId="0" applyFill="1"/>
    <xf numFmtId="166" fontId="0" fillId="12" borderId="0" xfId="0" applyNumberFormat="1" applyFill="1"/>
    <xf numFmtId="0" fontId="2" fillId="12" borderId="0" xfId="0" applyFont="1" applyFill="1"/>
    <xf numFmtId="0" fontId="14" fillId="12" borderId="0" xfId="0" applyFont="1" applyFill="1"/>
    <xf numFmtId="166" fontId="14" fillId="12" borderId="0" xfId="0" applyNumberFormat="1" applyFont="1" applyFill="1"/>
    <xf numFmtId="0" fontId="15" fillId="12" borderId="0" xfId="0" applyFont="1" applyFill="1"/>
    <xf numFmtId="49" fontId="7" fillId="0" borderId="2" xfId="4" quotePrefix="1" applyNumberFormat="1" applyFont="1" applyBorder="1"/>
    <xf numFmtId="49" fontId="7" fillId="0" borderId="3" xfId="4" quotePrefix="1" applyNumberFormat="1" applyFont="1" applyBorder="1"/>
    <xf numFmtId="164" fontId="0" fillId="0" borderId="0" xfId="0" applyNumberFormat="1"/>
    <xf numFmtId="41" fontId="6" fillId="0" borderId="5" xfId="4" applyNumberFormat="1" applyFont="1" applyBorder="1" applyAlignment="1">
      <alignment horizontal="left"/>
    </xf>
    <xf numFmtId="41" fontId="8" fillId="0" borderId="16" xfId="4" applyNumberFormat="1" applyFont="1" applyBorder="1" applyAlignment="1">
      <alignment horizontal="center"/>
    </xf>
    <xf numFmtId="41" fontId="3" fillId="0" borderId="16" xfId="4" applyNumberFormat="1" applyBorder="1"/>
    <xf numFmtId="164" fontId="7" fillId="0" borderId="17" xfId="5" applyNumberFormat="1" applyFont="1" applyFill="1" applyBorder="1"/>
    <xf numFmtId="165" fontId="9" fillId="0" borderId="16" xfId="3" applyNumberFormat="1" applyFont="1" applyFill="1" applyBorder="1"/>
    <xf numFmtId="164" fontId="3" fillId="0" borderId="16" xfId="5" applyNumberFormat="1" applyFont="1" applyFill="1" applyBorder="1"/>
    <xf numFmtId="164" fontId="7" fillId="0" borderId="16" xfId="5" applyNumberFormat="1" applyFont="1" applyFill="1" applyBorder="1"/>
    <xf numFmtId="164" fontId="7" fillId="0" borderId="16" xfId="2" applyNumberFormat="1" applyFont="1" applyFill="1" applyBorder="1"/>
    <xf numFmtId="164" fontId="7" fillId="0" borderId="2" xfId="5" applyNumberFormat="1" applyFont="1" applyFill="1" applyBorder="1"/>
    <xf numFmtId="164" fontId="0" fillId="0" borderId="0" xfId="2" applyNumberFormat="1" applyFont="1"/>
    <xf numFmtId="41" fontId="7" fillId="4" borderId="13" xfId="4" applyNumberFormat="1" applyFont="1" applyFill="1" applyBorder="1"/>
    <xf numFmtId="41" fontId="3" fillId="4" borderId="13" xfId="4" applyNumberFormat="1" applyFill="1" applyBorder="1"/>
    <xf numFmtId="41" fontId="7" fillId="4" borderId="19" xfId="4" applyNumberFormat="1" applyFont="1" applyFill="1" applyBorder="1"/>
    <xf numFmtId="41" fontId="7" fillId="0" borderId="13" xfId="4" applyNumberFormat="1" applyFont="1" applyBorder="1"/>
    <xf numFmtId="41" fontId="3" fillId="0" borderId="13" xfId="4" applyNumberFormat="1" applyBorder="1"/>
    <xf numFmtId="41" fontId="7" fillId="0" borderId="19" xfId="4" applyNumberFormat="1" applyFont="1" applyBorder="1" applyAlignment="1">
      <alignment horizontal="left"/>
    </xf>
    <xf numFmtId="41" fontId="6" fillId="0" borderId="13" xfId="4" applyNumberFormat="1" applyFont="1" applyBorder="1" applyAlignment="1">
      <alignment horizontal="left"/>
    </xf>
    <xf numFmtId="166" fontId="3" fillId="0" borderId="13" xfId="4" applyNumberFormat="1" applyBorder="1" applyAlignment="1">
      <alignment horizontal="left"/>
    </xf>
    <xf numFmtId="166" fontId="3" fillId="0" borderId="13" xfId="4" applyNumberFormat="1" applyBorder="1"/>
    <xf numFmtId="41" fontId="7" fillId="0" borderId="19" xfId="4" applyNumberFormat="1" applyFont="1" applyBorder="1"/>
    <xf numFmtId="41" fontId="3" fillId="0" borderId="13" xfId="4" applyNumberFormat="1" applyBorder="1" applyAlignment="1">
      <alignment horizontal="left"/>
    </xf>
    <xf numFmtId="41" fontId="7" fillId="6" borderId="19" xfId="4" applyNumberFormat="1" applyFont="1" applyFill="1" applyBorder="1"/>
    <xf numFmtId="41" fontId="6" fillId="0" borderId="18" xfId="4" applyNumberFormat="1" applyFont="1" applyBorder="1"/>
    <xf numFmtId="41" fontId="3" fillId="7" borderId="13" xfId="4" applyNumberFormat="1" applyFill="1" applyBorder="1"/>
    <xf numFmtId="41" fontId="3" fillId="9" borderId="13" xfId="4" applyNumberFormat="1" applyFill="1" applyBorder="1" applyAlignment="1">
      <alignment horizontal="left"/>
    </xf>
    <xf numFmtId="164" fontId="7" fillId="4" borderId="18" xfId="5" applyNumberFormat="1" applyFont="1" applyFill="1" applyBorder="1"/>
    <xf numFmtId="41" fontId="3" fillId="9" borderId="12" xfId="4" applyNumberFormat="1" applyFill="1" applyBorder="1" applyAlignment="1">
      <alignment horizontal="left"/>
    </xf>
    <xf numFmtId="41" fontId="7" fillId="9" borderId="13" xfId="4" applyNumberFormat="1" applyFont="1" applyFill="1" applyBorder="1" applyAlignment="1">
      <alignment horizontal="left"/>
    </xf>
    <xf numFmtId="41" fontId="12" fillId="10" borderId="12" xfId="4" applyNumberFormat="1" applyFont="1" applyFill="1" applyBorder="1"/>
    <xf numFmtId="41" fontId="12" fillId="0" borderId="13" xfId="4" applyNumberFormat="1" applyFont="1" applyBorder="1"/>
    <xf numFmtId="165" fontId="9" fillId="0" borderId="2" xfId="3" applyNumberFormat="1" applyFont="1" applyFill="1" applyBorder="1"/>
    <xf numFmtId="165" fontId="9" fillId="0" borderId="3" xfId="3" applyNumberFormat="1" applyFont="1" applyFill="1" applyBorder="1"/>
    <xf numFmtId="165" fontId="9" fillId="3" borderId="11" xfId="3" applyNumberFormat="1" applyFont="1" applyFill="1" applyBorder="1"/>
    <xf numFmtId="165" fontId="9" fillId="9" borderId="3" xfId="3" applyNumberFormat="1" applyFont="1" applyFill="1" applyBorder="1"/>
    <xf numFmtId="164" fontId="7" fillId="4" borderId="16" xfId="5" applyNumberFormat="1" applyFont="1" applyFill="1" applyBorder="1"/>
    <xf numFmtId="165" fontId="16" fillId="0" borderId="16" xfId="3" applyNumberFormat="1" applyFont="1" applyFill="1" applyBorder="1"/>
    <xf numFmtId="165" fontId="16" fillId="0" borderId="0" xfId="3" applyNumberFormat="1" applyFont="1" applyFill="1" applyBorder="1"/>
    <xf numFmtId="165" fontId="16" fillId="3" borderId="6" xfId="3" applyNumberFormat="1" applyFont="1" applyFill="1" applyBorder="1"/>
    <xf numFmtId="165" fontId="16" fillId="9" borderId="0" xfId="3" applyNumberFormat="1" applyFont="1" applyFill="1" applyBorder="1"/>
    <xf numFmtId="165" fontId="7" fillId="0" borderId="0" xfId="3" applyNumberFormat="1" applyFont="1" applyFill="1" applyBorder="1"/>
    <xf numFmtId="165" fontId="3" fillId="8" borderId="1" xfId="4" applyNumberFormat="1" applyFill="1" applyBorder="1"/>
    <xf numFmtId="165" fontId="3" fillId="7" borderId="14" xfId="5" applyNumberFormat="1" applyFont="1" applyFill="1" applyBorder="1"/>
    <xf numFmtId="165" fontId="13" fillId="10" borderId="1" xfId="4" applyNumberFormat="1" applyFont="1" applyFill="1" applyBorder="1"/>
    <xf numFmtId="165" fontId="13" fillId="10" borderId="14" xfId="7" applyNumberFormat="1" applyFont="1" applyFill="1" applyBorder="1"/>
    <xf numFmtId="165" fontId="13" fillId="0" borderId="0" xfId="4" applyNumberFormat="1" applyFont="1"/>
    <xf numFmtId="165" fontId="13" fillId="3" borderId="6" xfId="7" applyNumberFormat="1" applyFont="1" applyFill="1" applyBorder="1"/>
    <xf numFmtId="165" fontId="7" fillId="0" borderId="16" xfId="3" applyNumberFormat="1" applyFont="1" applyFill="1" applyBorder="1"/>
    <xf numFmtId="165" fontId="7" fillId="3" borderId="6" xfId="3" applyNumberFormat="1" applyFont="1" applyFill="1" applyBorder="1"/>
    <xf numFmtId="165" fontId="7" fillId="0" borderId="0" xfId="3" applyNumberFormat="1" applyFont="1" applyFill="1" applyBorder="1" applyAlignment="1">
      <alignment horizontal="right"/>
    </xf>
    <xf numFmtId="165" fontId="3" fillId="0" borderId="0" xfId="3" applyNumberFormat="1" applyFont="1" applyFill="1" applyBorder="1"/>
    <xf numFmtId="165" fontId="3" fillId="3" borderId="6" xfId="3" applyNumberFormat="1" applyFont="1" applyFill="1" applyBorder="1"/>
    <xf numFmtId="165" fontId="7" fillId="3" borderId="6" xfId="3" applyNumberFormat="1" applyFont="1" applyFill="1" applyBorder="1" applyAlignment="1">
      <alignment horizontal="right"/>
    </xf>
    <xf numFmtId="165" fontId="7" fillId="0" borderId="3" xfId="3" applyNumberFormat="1" applyFont="1" applyFill="1" applyBorder="1"/>
    <xf numFmtId="165" fontId="7" fillId="3" borderId="11" xfId="3" applyNumberFormat="1" applyFont="1" applyFill="1" applyBorder="1"/>
    <xf numFmtId="165" fontId="7" fillId="0" borderId="3" xfId="3" applyNumberFormat="1" applyFont="1" applyFill="1" applyBorder="1" applyAlignment="1">
      <alignment horizontal="right"/>
    </xf>
    <xf numFmtId="165" fontId="3" fillId="0" borderId="16" xfId="3" applyNumberFormat="1" applyFont="1" applyFill="1" applyBorder="1"/>
    <xf numFmtId="165" fontId="3" fillId="0" borderId="0" xfId="3" applyNumberFormat="1" applyFont="1" applyFill="1" applyBorder="1" applyAlignment="1">
      <alignment horizontal="right"/>
    </xf>
    <xf numFmtId="165" fontId="3" fillId="3" borderId="6" xfId="3" applyNumberFormat="1" applyFont="1" applyFill="1" applyBorder="1" applyAlignment="1">
      <alignment horizontal="right"/>
    </xf>
    <xf numFmtId="164" fontId="0" fillId="9" borderId="0" xfId="2" applyNumberFormat="1" applyFont="1" applyFill="1"/>
    <xf numFmtId="164" fontId="0" fillId="9" borderId="0" xfId="0" applyNumberFormat="1" applyFill="1"/>
    <xf numFmtId="0" fontId="17" fillId="0" borderId="0" xfId="0" applyFont="1"/>
    <xf numFmtId="41" fontId="18" fillId="0" borderId="3" xfId="4" applyNumberFormat="1" applyFont="1" applyBorder="1"/>
    <xf numFmtId="8" fontId="0" fillId="9" borderId="0" xfId="0" applyNumberFormat="1" applyFill="1"/>
    <xf numFmtId="6" fontId="0" fillId="9" borderId="0" xfId="0" applyNumberFormat="1" applyFill="1"/>
    <xf numFmtId="6" fontId="0" fillId="0" borderId="0" xfId="0" applyNumberFormat="1"/>
    <xf numFmtId="41" fontId="0" fillId="0" borderId="0" xfId="0" applyNumberFormat="1"/>
    <xf numFmtId="6" fontId="0" fillId="11" borderId="0" xfId="0" applyNumberFormat="1" applyFill="1"/>
    <xf numFmtId="0" fontId="17" fillId="0" borderId="0" xfId="0" applyFont="1" applyAlignment="1">
      <alignment vertical="center" wrapText="1"/>
    </xf>
    <xf numFmtId="0" fontId="20" fillId="9" borderId="0" xfId="0" applyFont="1" applyFill="1"/>
    <xf numFmtId="0" fontId="21" fillId="9" borderId="0" xfId="0" applyFont="1" applyFill="1"/>
    <xf numFmtId="0" fontId="0" fillId="9" borderId="0" xfId="0" applyFill="1" applyAlignment="1">
      <alignment vertical="top" wrapText="1"/>
    </xf>
    <xf numFmtId="0" fontId="24" fillId="9" borderId="0" xfId="0" applyFont="1" applyFill="1" applyAlignment="1">
      <alignment vertical="center" wrapText="1"/>
    </xf>
    <xf numFmtId="0" fontId="26" fillId="9" borderId="0" xfId="0" applyFont="1" applyFill="1"/>
    <xf numFmtId="0" fontId="27" fillId="9" borderId="0" xfId="0" applyFont="1" applyFill="1"/>
    <xf numFmtId="0" fontId="2" fillId="9" borderId="0" xfId="0" applyFont="1" applyFill="1"/>
    <xf numFmtId="0" fontId="28" fillId="9" borderId="0" xfId="0" quotePrefix="1" applyFont="1" applyFill="1"/>
    <xf numFmtId="0" fontId="0" fillId="9" borderId="0" xfId="0" quotePrefix="1" applyFill="1"/>
    <xf numFmtId="0" fontId="29" fillId="9" borderId="0" xfId="0" applyFont="1" applyFill="1" applyAlignment="1">
      <alignment horizontal="left"/>
    </xf>
    <xf numFmtId="0" fontId="30" fillId="9" borderId="0" xfId="0" applyFont="1" applyFill="1"/>
    <xf numFmtId="0" fontId="32" fillId="9" borderId="0" xfId="10" applyFont="1" applyFill="1"/>
    <xf numFmtId="0" fontId="33" fillId="0" borderId="0" xfId="0" applyFont="1"/>
    <xf numFmtId="165" fontId="33" fillId="0" borderId="0" xfId="0" applyNumberFormat="1" applyFont="1"/>
    <xf numFmtId="0" fontId="3" fillId="0" borderId="0" xfId="8"/>
    <xf numFmtId="166" fontId="7" fillId="0" borderId="20" xfId="6" applyNumberFormat="1" applyFont="1" applyFill="1" applyBorder="1" applyAlignment="1">
      <alignment vertical="center"/>
    </xf>
    <xf numFmtId="166" fontId="7" fillId="0" borderId="5" xfId="6" applyNumberFormat="1" applyFont="1" applyFill="1" applyBorder="1" applyAlignment="1">
      <alignment vertical="center"/>
    </xf>
    <xf numFmtId="166" fontId="7" fillId="9" borderId="5" xfId="6" applyNumberFormat="1" applyFont="1" applyFill="1" applyBorder="1" applyAlignment="1">
      <alignment vertical="center"/>
    </xf>
    <xf numFmtId="166" fontId="7" fillId="0" borderId="5" xfId="6" applyNumberFormat="1" applyFont="1" applyBorder="1" applyAlignment="1">
      <alignment vertical="center"/>
    </xf>
    <xf numFmtId="0" fontId="3" fillId="0" borderId="0" xfId="8" applyAlignment="1">
      <alignment vertical="center"/>
    </xf>
    <xf numFmtId="0" fontId="3" fillId="0" borderId="0" xfId="8" applyAlignment="1">
      <alignment horizontal="left" vertical="center" indent="1"/>
    </xf>
    <xf numFmtId="166" fontId="3" fillId="0" borderId="21" xfId="6" applyNumberFormat="1" applyFont="1" applyFill="1" applyBorder="1" applyAlignment="1">
      <alignment vertical="center"/>
    </xf>
    <xf numFmtId="166" fontId="3" fillId="0" borderId="0" xfId="6" applyNumberFormat="1" applyFont="1" applyFill="1" applyAlignment="1">
      <alignment vertical="center"/>
    </xf>
    <xf numFmtId="166" fontId="3" fillId="9" borderId="0" xfId="6" applyNumberFormat="1" applyFont="1" applyFill="1" applyAlignment="1">
      <alignment vertical="center"/>
    </xf>
    <xf numFmtId="166" fontId="3" fillId="0" borderId="0" xfId="6" applyNumberFormat="1" applyFont="1" applyAlignment="1">
      <alignment vertical="center"/>
    </xf>
    <xf numFmtId="166" fontId="3" fillId="0" borderId="21" xfId="8" applyNumberFormat="1" applyBorder="1"/>
    <xf numFmtId="0" fontId="3" fillId="0" borderId="21" xfId="8" applyBorder="1"/>
    <xf numFmtId="166" fontId="3" fillId="0" borderId="0" xfId="6" applyNumberFormat="1" applyFont="1" applyFill="1" applyBorder="1" applyAlignment="1">
      <alignment vertical="center"/>
    </xf>
    <xf numFmtId="166" fontId="3" fillId="9" borderId="0" xfId="6" applyNumberFormat="1" applyFont="1" applyFill="1" applyBorder="1" applyAlignment="1">
      <alignment vertical="center"/>
    </xf>
    <xf numFmtId="166" fontId="3" fillId="0" borderId="0" xfId="6" applyNumberFormat="1" applyFont="1" applyBorder="1" applyAlignment="1">
      <alignment vertical="center"/>
    </xf>
    <xf numFmtId="0" fontId="34" fillId="0" borderId="0" xfId="8" applyFont="1" applyAlignment="1">
      <alignment vertical="center"/>
    </xf>
    <xf numFmtId="9" fontId="3" fillId="0" borderId="0" xfId="7" applyFont="1" applyFill="1" applyBorder="1" applyAlignment="1">
      <alignment vertical="center"/>
    </xf>
    <xf numFmtId="9" fontId="3" fillId="9" borderId="0" xfId="7" applyFont="1" applyFill="1" applyBorder="1" applyAlignment="1">
      <alignment vertical="center"/>
    </xf>
    <xf numFmtId="9" fontId="3" fillId="0" borderId="0" xfId="7" applyFont="1" applyBorder="1" applyAlignment="1">
      <alignment vertical="center"/>
    </xf>
    <xf numFmtId="166" fontId="7" fillId="0" borderId="0" xfId="6" applyNumberFormat="1" applyFont="1" applyFill="1" applyBorder="1" applyAlignment="1">
      <alignment vertical="center"/>
    </xf>
    <xf numFmtId="166" fontId="7" fillId="9" borderId="0" xfId="6" applyNumberFormat="1" applyFont="1" applyFill="1" applyBorder="1" applyAlignment="1">
      <alignment vertical="center"/>
    </xf>
    <xf numFmtId="166" fontId="7" fillId="0" borderId="0" xfId="6" applyNumberFormat="1" applyFont="1" applyBorder="1" applyAlignment="1">
      <alignment vertical="center"/>
    </xf>
    <xf numFmtId="166" fontId="3" fillId="0" borderId="0" xfId="6" applyNumberFormat="1" applyFont="1" applyBorder="1"/>
    <xf numFmtId="166" fontId="3" fillId="9" borderId="0" xfId="6" applyNumberFormat="1" applyFont="1" applyFill="1" applyBorder="1"/>
    <xf numFmtId="0" fontId="34" fillId="0" borderId="0" xfId="8" applyFont="1"/>
    <xf numFmtId="166" fontId="7" fillId="0" borderId="0" xfId="6" applyNumberFormat="1" applyFont="1" applyFill="1" applyBorder="1"/>
    <xf numFmtId="166" fontId="7" fillId="9" borderId="0" xfId="6" applyNumberFormat="1" applyFont="1" applyFill="1" applyBorder="1"/>
    <xf numFmtId="0" fontId="35" fillId="0" borderId="0" xfId="8" applyFont="1"/>
    <xf numFmtId="166" fontId="7" fillId="0" borderId="0" xfId="6" applyNumberFormat="1" applyFont="1" applyFill="1" applyAlignment="1">
      <alignment vertical="center"/>
    </xf>
    <xf numFmtId="166" fontId="7" fillId="9" borderId="0" xfId="6" applyNumberFormat="1" applyFont="1" applyFill="1" applyAlignment="1">
      <alignment vertical="center"/>
    </xf>
    <xf numFmtId="166" fontId="7" fillId="0" borderId="0" xfId="6" applyNumberFormat="1" applyFont="1" applyAlignment="1">
      <alignment vertical="center"/>
    </xf>
    <xf numFmtId="166" fontId="3" fillId="0" borderId="22" xfId="6" applyNumberFormat="1" applyFont="1" applyFill="1" applyBorder="1" applyAlignment="1">
      <alignment vertical="center"/>
    </xf>
    <xf numFmtId="166" fontId="3" fillId="0" borderId="1" xfId="6" applyNumberFormat="1" applyFont="1" applyFill="1" applyBorder="1" applyAlignment="1">
      <alignment vertical="center"/>
    </xf>
    <xf numFmtId="166" fontId="3" fillId="9" borderId="1" xfId="6" applyNumberFormat="1" applyFont="1" applyFill="1" applyBorder="1" applyAlignment="1">
      <alignment vertical="center"/>
    </xf>
    <xf numFmtId="166" fontId="3" fillId="0" borderId="1" xfId="6" applyNumberFormat="1" applyFont="1" applyBorder="1" applyAlignment="1">
      <alignment vertical="center"/>
    </xf>
    <xf numFmtId="0" fontId="13" fillId="13" borderId="23" xfId="8" applyFont="1" applyFill="1" applyBorder="1"/>
    <xf numFmtId="0" fontId="13" fillId="13" borderId="3" xfId="8" applyFont="1" applyFill="1" applyBorder="1"/>
    <xf numFmtId="0" fontId="13" fillId="13" borderId="4" xfId="8" applyFont="1" applyFill="1" applyBorder="1"/>
    <xf numFmtId="0" fontId="12" fillId="13" borderId="3" xfId="8" applyFont="1" applyFill="1" applyBorder="1"/>
    <xf numFmtId="0" fontId="36" fillId="13" borderId="2" xfId="8" applyFont="1" applyFill="1" applyBorder="1"/>
    <xf numFmtId="0" fontId="3" fillId="0" borderId="22" xfId="8" applyBorder="1"/>
    <xf numFmtId="0" fontId="37" fillId="0" borderId="0" xfId="0" applyFont="1"/>
    <xf numFmtId="164" fontId="7" fillId="0" borderId="21" xfId="5" applyNumberFormat="1" applyFont="1" applyFill="1" applyBorder="1" applyAlignment="1">
      <alignment horizontal="center"/>
    </xf>
    <xf numFmtId="164" fontId="7" fillId="9" borderId="0" xfId="5" applyNumberFormat="1" applyFont="1" applyFill="1" applyBorder="1" applyAlignment="1">
      <alignment horizontal="center"/>
    </xf>
    <xf numFmtId="164" fontId="7" fillId="0" borderId="21" xfId="5" applyNumberFormat="1" applyFont="1" applyFill="1" applyBorder="1"/>
    <xf numFmtId="0" fontId="7" fillId="9" borderId="0" xfId="8" applyFont="1" applyFill="1"/>
    <xf numFmtId="0" fontId="7" fillId="9" borderId="0" xfId="8" applyFont="1" applyFill="1" applyAlignment="1">
      <alignment horizontal="left" vertical="center"/>
    </xf>
    <xf numFmtId="164" fontId="3" fillId="0" borderId="21" xfId="5" applyNumberFormat="1" applyFont="1" applyFill="1" applyBorder="1" applyAlignment="1">
      <alignment horizontal="center"/>
    </xf>
    <xf numFmtId="164" fontId="3" fillId="9" borderId="0" xfId="5" applyNumberFormat="1" applyFont="1" applyFill="1" applyBorder="1" applyAlignment="1">
      <alignment horizontal="center"/>
    </xf>
    <xf numFmtId="164" fontId="3" fillId="0" borderId="21" xfId="5" applyNumberFormat="1" applyFont="1" applyFill="1" applyBorder="1"/>
    <xf numFmtId="0" fontId="3" fillId="9" borderId="0" xfId="8" applyFill="1"/>
    <xf numFmtId="43" fontId="3" fillId="0" borderId="21" xfId="8" applyNumberFormat="1" applyBorder="1"/>
    <xf numFmtId="9" fontId="6" fillId="0" borderId="21" xfId="7" applyFont="1" applyBorder="1"/>
    <xf numFmtId="9" fontId="6" fillId="0" borderId="0" xfId="7" applyFont="1"/>
    <xf numFmtId="0" fontId="6" fillId="0" borderId="0" xfId="8" applyFont="1"/>
    <xf numFmtId="167" fontId="7" fillId="0" borderId="21" xfId="5" applyNumberFormat="1" applyFont="1" applyFill="1" applyBorder="1" applyAlignment="1">
      <alignment vertical="center"/>
    </xf>
    <xf numFmtId="167" fontId="7" fillId="0" borderId="0" xfId="5" applyNumberFormat="1" applyFont="1" applyAlignment="1">
      <alignment vertical="center"/>
    </xf>
    <xf numFmtId="41" fontId="7" fillId="0" borderId="0" xfId="8" applyNumberFormat="1" applyFont="1" applyAlignment="1">
      <alignment vertical="center"/>
    </xf>
    <xf numFmtId="41" fontId="7" fillId="0" borderId="0" xfId="8" applyNumberFormat="1" applyFont="1" applyAlignment="1">
      <alignment horizontal="left" vertical="center" indent="1"/>
    </xf>
    <xf numFmtId="167" fontId="3" fillId="0" borderId="21" xfId="5" applyNumberFormat="1" applyFont="1" applyFill="1" applyBorder="1" applyAlignment="1">
      <alignment vertical="center"/>
    </xf>
    <xf numFmtId="167" fontId="3" fillId="0" borderId="0" xfId="5" applyNumberFormat="1" applyFont="1" applyFill="1" applyAlignment="1">
      <alignment vertical="center"/>
    </xf>
    <xf numFmtId="167" fontId="3" fillId="0" borderId="0" xfId="5" applyNumberFormat="1" applyFont="1" applyAlignment="1">
      <alignment vertical="center"/>
    </xf>
    <xf numFmtId="167" fontId="3" fillId="0" borderId="0" xfId="5" applyNumberFormat="1" applyFont="1" applyFill="1" applyBorder="1" applyAlignment="1">
      <alignment vertical="center"/>
    </xf>
    <xf numFmtId="41" fontId="3" fillId="0" borderId="0" xfId="8" applyNumberFormat="1" applyAlignment="1">
      <alignment vertical="center"/>
    </xf>
    <xf numFmtId="0" fontId="7" fillId="6" borderId="24" xfId="8" applyFont="1" applyFill="1" applyBorder="1" applyAlignment="1">
      <alignment horizontal="center" vertical="center"/>
    </xf>
    <xf numFmtId="0" fontId="7" fillId="6" borderId="1" xfId="8" applyFont="1" applyFill="1" applyBorder="1" applyAlignment="1">
      <alignment horizontal="center" vertical="center"/>
    </xf>
    <xf numFmtId="0" fontId="7" fillId="6" borderId="25" xfId="8" applyFont="1" applyFill="1" applyBorder="1" applyAlignment="1">
      <alignment horizontal="center" vertical="center"/>
    </xf>
    <xf numFmtId="0" fontId="38" fillId="14" borderId="26" xfId="8" applyFont="1" applyFill="1" applyBorder="1" applyAlignment="1">
      <alignment horizontal="center"/>
    </xf>
    <xf numFmtId="0" fontId="38" fillId="14" borderId="2" xfId="8" applyFont="1" applyFill="1" applyBorder="1" applyAlignment="1">
      <alignment horizontal="center"/>
    </xf>
    <xf numFmtId="0" fontId="38" fillId="14" borderId="26" xfId="8" applyFont="1" applyFill="1" applyBorder="1" applyAlignment="1">
      <alignment horizontal="centerContinuous"/>
    </xf>
    <xf numFmtId="0" fontId="38" fillId="14" borderId="3" xfId="8" applyFont="1" applyFill="1" applyBorder="1" applyAlignment="1">
      <alignment horizontal="centerContinuous"/>
    </xf>
    <xf numFmtId="0" fontId="38" fillId="14" borderId="2" xfId="8" applyFont="1" applyFill="1" applyBorder="1" applyAlignment="1">
      <alignment horizontal="centerContinuous"/>
    </xf>
    <xf numFmtId="0" fontId="7" fillId="0" borderId="0" xfId="8" applyFont="1"/>
    <xf numFmtId="0" fontId="33" fillId="0" borderId="3" xfId="0" applyFont="1" applyBorder="1"/>
    <xf numFmtId="0" fontId="3" fillId="0" borderId="3" xfId="8" applyBorder="1"/>
    <xf numFmtId="0" fontId="39" fillId="0" borderId="0" xfId="8" applyFont="1"/>
    <xf numFmtId="0" fontId="3" fillId="0" borderId="1" xfId="8" applyBorder="1"/>
    <xf numFmtId="0" fontId="33" fillId="0" borderId="1" xfId="0" applyFont="1" applyBorder="1"/>
    <xf numFmtId="165" fontId="33" fillId="0" borderId="1" xfId="0" applyNumberFormat="1" applyFont="1" applyBorder="1"/>
    <xf numFmtId="0" fontId="7" fillId="0" borderId="1" xfId="8" applyFont="1" applyBorder="1"/>
    <xf numFmtId="0" fontId="40" fillId="0" borderId="1" xfId="8" applyFont="1" applyBorder="1"/>
    <xf numFmtId="0" fontId="7" fillId="0" borderId="2" xfId="4" quotePrefix="1" applyFont="1" applyBorder="1" applyAlignment="1">
      <alignment horizontal="center"/>
    </xf>
    <xf numFmtId="0" fontId="14" fillId="9" borderId="0" xfId="0" applyFont="1" applyFill="1"/>
    <xf numFmtId="41" fontId="8" fillId="0" borderId="19" xfId="4" applyNumberFormat="1" applyFont="1" applyBorder="1" applyAlignment="1">
      <alignment horizontal="center"/>
    </xf>
    <xf numFmtId="0" fontId="22" fillId="9" borderId="0" xfId="0" applyFont="1" applyFill="1" applyAlignment="1">
      <alignment horizontal="left" vertical="top" wrapText="1"/>
    </xf>
    <xf numFmtId="0" fontId="0" fillId="9" borderId="0" xfId="0" applyFill="1" applyAlignment="1">
      <alignment horizontal="left" vertical="top" wrapText="1"/>
    </xf>
    <xf numFmtId="0" fontId="17" fillId="0" borderId="0" xfId="0" applyFont="1" applyAlignment="1">
      <alignment horizontal="center" vertical="center" wrapText="1"/>
    </xf>
    <xf numFmtId="41" fontId="7" fillId="0" borderId="2" xfId="4" applyNumberFormat="1" applyFont="1" applyBorder="1" applyAlignment="1">
      <alignment horizontal="center"/>
    </xf>
    <xf numFmtId="41" fontId="7" fillId="0" borderId="3" xfId="4" applyNumberFormat="1" applyFont="1" applyBorder="1" applyAlignment="1">
      <alignment horizontal="center"/>
    </xf>
    <xf numFmtId="41" fontId="7" fillId="0" borderId="4" xfId="4" applyNumberFormat="1" applyFont="1" applyBorder="1" applyAlignment="1">
      <alignment horizontal="center"/>
    </xf>
    <xf numFmtId="0" fontId="38" fillId="14" borderId="2" xfId="8" applyFont="1" applyFill="1" applyBorder="1" applyAlignment="1">
      <alignment horizontal="center"/>
    </xf>
    <xf numFmtId="0" fontId="38" fillId="14" borderId="3" xfId="8" applyFont="1" applyFill="1" applyBorder="1" applyAlignment="1">
      <alignment horizontal="center"/>
    </xf>
    <xf numFmtId="0" fontId="38" fillId="14" borderId="27" xfId="8" applyFont="1" applyFill="1" applyBorder="1" applyAlignment="1">
      <alignment horizontal="center"/>
    </xf>
    <xf numFmtId="44" fontId="3" fillId="0" borderId="0" xfId="8" applyNumberFormat="1"/>
  </cellXfs>
  <cellStyles count="11">
    <cellStyle name="Comma" xfId="1" builtinId="3"/>
    <cellStyle name="Comma 2" xfId="6" xr:uid="{00000000-0005-0000-0000-000001000000}"/>
    <cellStyle name="Currency" xfId="2" builtinId="4"/>
    <cellStyle name="Currency 2" xfId="5" xr:uid="{00000000-0005-0000-0000-000003000000}"/>
    <cellStyle name="Hyperlink" xfId="10" builtinId="8"/>
    <cellStyle name="Normal" xfId="0" builtinId="0"/>
    <cellStyle name="Normal 2 2" xfId="8" xr:uid="{00000000-0005-0000-0000-000006000000}"/>
    <cellStyle name="Normal 238" xfId="9" xr:uid="{00000000-0005-0000-0000-000007000000}"/>
    <cellStyle name="Normal 6" xfId="4" xr:uid="{00000000-0005-0000-0000-000008000000}"/>
    <cellStyle name="Percent" xfId="3" builtinId="5"/>
    <cellStyle name="Percent 2" xfId="7"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theme" Target="theme/theme1.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lin\AppData\Local\Microsoft\Windows\Temporary%20Internet%20Files\Content.Outlook\TU6PLPA1\Spin%20Shanghai%20proforma-May%200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IMAX\Model\2006\Revised%20Model%20-%207%20(2-22-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traubca\Local%20Settings\Temporary%20Internet%20Files\OLK22\ADCO%20Model%20v3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Transfer\GENERAL\Finance\BOMalley\Model%20to%202015\Q1%202009\LRP%20presented%20to%20BOD%2002.13.0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bomalley\AppData\Local\Microsoft\Windows\Temporary%20Internet%20Files\Content.Outlook\4QHMT492\LRP_06%204%202013_final_for_strategy_session%20for%20Sam.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1\Dino\LOCALS~1\Temp\C.Lotus.Notes.Data\HP3%20MarkUp%20Cost%20Report%20Form.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R:\DOCUME~1\ykung\LOCALS~1\Temp\C.Notes.Data\May%20analysi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OCUME~1\Bomalley\LOCALS~1\Temp\c.notes.data\2006\Model%20-%20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FINANCE\LEASE%20ANALYSIS\PURCHASE%20VS%20LEASE\TEMPLATES\TEMPLATE%202007_03150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FINANCE\Consol%202007\2007%20Essbase%20black%20books\December\1207%20Black%20Book%20(Mar%2007,%2008PM).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Transfer\GENERAL\Finance\Monthly%20close\2006\03%20Mar\Executive%20Pkg%20Mar%2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Transfer\Bill-Brendan\Confidential%20Payroll%20Files-%20BudFcst\2010\2010%20Budget\2010%20Budget%20Salary%20Model%20move%20MH%20rplc%20to%20743%20-%2002.02.10%20-%20loaded.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Transfer\GENERAL\Finance\Monthly%20close\2007\06%20Jun\Executive%20Pkg%20Jun%20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Documents%20and%20Settings\talessi\Desktop\TF3%20GBO%20Report%20-%20Domestic.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DOCUME~1\jvance\LOCALS~1\Temp\C.NOTES.DATA\SG&amp;A%20Cash.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Documents%20and%20Settings\Bomalley\Desktop\Model%20to%202015\Distributed%20Nov%2020%202006\Full%20Model%2011.20.06.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FINANCE\Consol%202005\2005%20Essbase%20Black%20Books\September\0905%20Black%20Book%20Draft%201%20(Oct%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ransfer\GENERAL\Finance\2009%203+9F\JV\05.05.09%20post%20fcst\Star%20trek%20$23M%20ultimate%2005.14.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ILVER\Cash%20Flow%20M3%20Oct%20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FINANCE\Budget%20&amp;%20Forecast\2011\6+6F%20Forecast\Sylvia\Transfer\2007%20Forecast\Q3\2007%20-%20Q3%20reforecast%20file%20-%20maint,%20OL,%20upfronts,%20FI.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1\Dino\LOCALS~1\Temp\C.Lotus.Notes.Data\Pers0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bomalley\Local%20Settings\Temporary%20Internet%20Files\OLK187\Salary%20and%20HC%20Rpt%20vs%20Bu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Transfer\GENERAL\Finance\2004%203&amp;9F\Reports\Exec%20Pckg%20used%20for%20fcst%20suppor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FINANCE\Consol%202006\2006%20Essbase%20Black%20Books\December\1206%20Black%20Book%20Draft%201%20(Jan%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
      <sheetName val="Prices"/>
      <sheetName val="Estimates"/>
      <sheetName val="General"/>
      <sheetName val="Rev"/>
      <sheetName val="Rent"/>
      <sheetName val="Exp"/>
      <sheetName val="CapEx"/>
      <sheetName val="Dep. Rates"/>
      <sheetName val="Misc"/>
      <sheetName val="Most Scen"/>
      <sheetName val=" Max Scen"/>
      <sheetName val=" Min Scen"/>
    </sheetNames>
    <sheetDataSet>
      <sheetData sheetId="0" refreshError="1"/>
      <sheetData sheetId="1" refreshError="1"/>
      <sheetData sheetId="2"/>
      <sheetData sheetId="3">
        <row r="6">
          <cell r="C6" t="str">
            <v>Shanghai</v>
          </cell>
        </row>
        <row r="8">
          <cell r="C8" t="str">
            <v>China</v>
          </cell>
        </row>
        <row r="9">
          <cell r="C9" t="str">
            <v>RMB 000's</v>
          </cell>
        </row>
        <row r="10">
          <cell r="C10" t="str">
            <v>Sq. Mtr.</v>
          </cell>
        </row>
        <row r="12">
          <cell r="C12" t="str">
            <v>TBD</v>
          </cell>
        </row>
        <row r="19">
          <cell r="C19">
            <v>20</v>
          </cell>
        </row>
        <row r="35">
          <cell r="C35">
            <v>2700</v>
          </cell>
        </row>
        <row r="36">
          <cell r="C36">
            <v>300</v>
          </cell>
        </row>
        <row r="37">
          <cell r="C37">
            <v>0</v>
          </cell>
        </row>
        <row r="38">
          <cell r="A38" t="str">
            <v>Other</v>
          </cell>
          <cell r="C38">
            <v>0</v>
          </cell>
        </row>
        <row r="45">
          <cell r="C45">
            <v>0</v>
          </cell>
        </row>
        <row r="46">
          <cell r="C46">
            <v>7</v>
          </cell>
        </row>
      </sheetData>
      <sheetData sheetId="4">
        <row r="6">
          <cell r="F6">
            <v>175</v>
          </cell>
          <cell r="G6">
            <v>175</v>
          </cell>
          <cell r="H6">
            <v>175</v>
          </cell>
          <cell r="I6">
            <v>175</v>
          </cell>
          <cell r="J6">
            <v>175</v>
          </cell>
          <cell r="K6">
            <v>175</v>
          </cell>
          <cell r="L6">
            <v>175</v>
          </cell>
          <cell r="M6">
            <v>175</v>
          </cell>
          <cell r="N6">
            <v>175</v>
          </cell>
          <cell r="O6">
            <v>175</v>
          </cell>
          <cell r="P6">
            <v>175</v>
          </cell>
          <cell r="Q6">
            <v>175</v>
          </cell>
          <cell r="R6">
            <v>175</v>
          </cell>
          <cell r="S6">
            <v>175</v>
          </cell>
          <cell r="T6">
            <v>175</v>
          </cell>
          <cell r="U6">
            <v>175</v>
          </cell>
          <cell r="V6">
            <v>175</v>
          </cell>
          <cell r="W6">
            <v>175</v>
          </cell>
          <cell r="X6">
            <v>175</v>
          </cell>
          <cell r="Y6">
            <v>175</v>
          </cell>
        </row>
        <row r="7">
          <cell r="F7">
            <v>215</v>
          </cell>
          <cell r="G7">
            <v>215</v>
          </cell>
          <cell r="H7">
            <v>215</v>
          </cell>
          <cell r="I7">
            <v>215</v>
          </cell>
          <cell r="J7">
            <v>215</v>
          </cell>
          <cell r="K7">
            <v>215</v>
          </cell>
          <cell r="L7">
            <v>215</v>
          </cell>
          <cell r="M7">
            <v>215</v>
          </cell>
          <cell r="N7">
            <v>215</v>
          </cell>
          <cell r="O7">
            <v>215</v>
          </cell>
          <cell r="P7">
            <v>215</v>
          </cell>
          <cell r="Q7">
            <v>215</v>
          </cell>
          <cell r="R7">
            <v>215</v>
          </cell>
          <cell r="S7">
            <v>215</v>
          </cell>
          <cell r="T7">
            <v>215</v>
          </cell>
          <cell r="U7">
            <v>215</v>
          </cell>
          <cell r="V7">
            <v>215</v>
          </cell>
          <cell r="W7">
            <v>215</v>
          </cell>
          <cell r="X7">
            <v>215</v>
          </cell>
          <cell r="Y7">
            <v>215</v>
          </cell>
        </row>
        <row r="8">
          <cell r="F8">
            <v>260</v>
          </cell>
          <cell r="G8">
            <v>260</v>
          </cell>
          <cell r="H8">
            <v>260</v>
          </cell>
          <cell r="I8">
            <v>260</v>
          </cell>
          <cell r="J8">
            <v>260</v>
          </cell>
          <cell r="K8">
            <v>260</v>
          </cell>
          <cell r="L8">
            <v>260</v>
          </cell>
          <cell r="M8">
            <v>260</v>
          </cell>
          <cell r="N8">
            <v>260</v>
          </cell>
          <cell r="O8">
            <v>260</v>
          </cell>
          <cell r="P8">
            <v>260</v>
          </cell>
          <cell r="Q8">
            <v>260</v>
          </cell>
          <cell r="R8">
            <v>260</v>
          </cell>
          <cell r="S8">
            <v>260</v>
          </cell>
          <cell r="T8">
            <v>260</v>
          </cell>
          <cell r="U8">
            <v>260</v>
          </cell>
          <cell r="V8">
            <v>260</v>
          </cell>
          <cell r="W8">
            <v>260</v>
          </cell>
          <cell r="X8">
            <v>260</v>
          </cell>
          <cell r="Y8">
            <v>260</v>
          </cell>
        </row>
        <row r="9">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row>
        <row r="36">
          <cell r="A36" t="str">
            <v>Sales Rebates</v>
          </cell>
        </row>
        <row r="39">
          <cell r="A39" t="str">
            <v>Miscellaneous</v>
          </cell>
        </row>
      </sheetData>
      <sheetData sheetId="5"/>
      <sheetData sheetId="6">
        <row r="62">
          <cell r="A62" t="str">
            <v>Miscellaneous Costs</v>
          </cell>
        </row>
        <row r="65">
          <cell r="A65" t="str">
            <v>Miscellaneous Costs 2</v>
          </cell>
        </row>
      </sheetData>
      <sheetData sheetId="7">
        <row r="4">
          <cell r="B4" t="str">
            <v>N/A</v>
          </cell>
        </row>
        <row r="11">
          <cell r="F11">
            <v>11721</v>
          </cell>
          <cell r="G11">
            <v>0</v>
          </cell>
        </row>
        <row r="21">
          <cell r="F21">
            <v>11829</v>
          </cell>
          <cell r="G21">
            <v>0</v>
          </cell>
        </row>
        <row r="27">
          <cell r="H27">
            <v>0</v>
          </cell>
        </row>
        <row r="29">
          <cell r="H29">
            <v>0</v>
          </cell>
        </row>
        <row r="31">
          <cell r="H31">
            <v>0</v>
          </cell>
        </row>
        <row r="33">
          <cell r="H33">
            <v>0</v>
          </cell>
        </row>
        <row r="35">
          <cell r="H35">
            <v>0</v>
          </cell>
        </row>
        <row r="37">
          <cell r="H37">
            <v>0</v>
          </cell>
        </row>
        <row r="39">
          <cell r="H39">
            <v>0</v>
          </cell>
        </row>
        <row r="41">
          <cell r="H41">
            <v>0</v>
          </cell>
        </row>
        <row r="51">
          <cell r="B51">
            <v>2700</v>
          </cell>
        </row>
        <row r="52">
          <cell r="B52">
            <v>0</v>
          </cell>
        </row>
        <row r="53">
          <cell r="B53">
            <v>0</v>
          </cell>
        </row>
        <row r="54">
          <cell r="B54">
            <v>0</v>
          </cell>
        </row>
        <row r="56">
          <cell r="G56">
            <v>0</v>
          </cell>
        </row>
        <row r="72">
          <cell r="R72">
            <v>0</v>
          </cell>
          <cell r="S72">
            <v>0</v>
          </cell>
          <cell r="T72">
            <v>600</v>
          </cell>
          <cell r="U72">
            <v>600</v>
          </cell>
          <cell r="V72">
            <v>0</v>
          </cell>
          <cell r="W72">
            <v>0</v>
          </cell>
          <cell r="X72">
            <v>0</v>
          </cell>
          <cell r="Y72">
            <v>0</v>
          </cell>
        </row>
        <row r="79">
          <cell r="H79">
            <v>0</v>
          </cell>
        </row>
      </sheetData>
      <sheetData sheetId="8" refreshError="1"/>
      <sheetData sheetId="9" refreshError="1"/>
      <sheetData sheetId="10">
        <row r="18">
          <cell r="G18">
            <v>3171</v>
          </cell>
          <cell r="H18">
            <v>3267</v>
          </cell>
          <cell r="I18">
            <v>3365</v>
          </cell>
          <cell r="J18">
            <v>3465</v>
          </cell>
          <cell r="K18">
            <v>3569</v>
          </cell>
          <cell r="L18">
            <v>3676</v>
          </cell>
          <cell r="M18">
            <v>3787</v>
          </cell>
          <cell r="N18">
            <v>3900</v>
          </cell>
          <cell r="O18">
            <v>4017</v>
          </cell>
          <cell r="P18">
            <v>4138</v>
          </cell>
          <cell r="Q18">
            <v>4262</v>
          </cell>
          <cell r="R18">
            <v>4390</v>
          </cell>
          <cell r="S18">
            <v>4522</v>
          </cell>
          <cell r="T18">
            <v>4657</v>
          </cell>
          <cell r="U18">
            <v>4797</v>
          </cell>
          <cell r="V18">
            <v>4941</v>
          </cell>
          <cell r="W18">
            <v>5089</v>
          </cell>
          <cell r="X18">
            <v>5242</v>
          </cell>
          <cell r="Y18">
            <v>5399</v>
          </cell>
          <cell r="Z18">
            <v>5561</v>
          </cell>
        </row>
        <row r="19">
          <cell r="G19">
            <v>2150</v>
          </cell>
          <cell r="H19">
            <v>2214</v>
          </cell>
          <cell r="I19">
            <v>2281</v>
          </cell>
          <cell r="J19">
            <v>2349</v>
          </cell>
          <cell r="K19">
            <v>2420</v>
          </cell>
          <cell r="L19">
            <v>2492</v>
          </cell>
          <cell r="M19">
            <v>2567</v>
          </cell>
          <cell r="N19">
            <v>2644</v>
          </cell>
          <cell r="O19">
            <v>2724</v>
          </cell>
          <cell r="P19">
            <v>2805</v>
          </cell>
          <cell r="Q19">
            <v>2890</v>
          </cell>
          <cell r="R19">
            <v>2976</v>
          </cell>
          <cell r="S19">
            <v>3065</v>
          </cell>
          <cell r="T19">
            <v>3157</v>
          </cell>
          <cell r="U19">
            <v>3252</v>
          </cell>
          <cell r="V19">
            <v>3350</v>
          </cell>
          <cell r="W19">
            <v>3450</v>
          </cell>
          <cell r="X19">
            <v>3554</v>
          </cell>
          <cell r="Y19">
            <v>3660</v>
          </cell>
          <cell r="Z19">
            <v>3770</v>
          </cell>
        </row>
        <row r="20">
          <cell r="G20">
            <v>917</v>
          </cell>
          <cell r="H20">
            <v>944</v>
          </cell>
          <cell r="I20">
            <v>973</v>
          </cell>
          <cell r="J20">
            <v>1002</v>
          </cell>
          <cell r="K20">
            <v>1032</v>
          </cell>
          <cell r="L20">
            <v>1063</v>
          </cell>
          <cell r="M20">
            <v>1095</v>
          </cell>
          <cell r="N20">
            <v>1127</v>
          </cell>
          <cell r="O20">
            <v>1161</v>
          </cell>
          <cell r="P20">
            <v>1196</v>
          </cell>
          <cell r="Q20">
            <v>1232</v>
          </cell>
          <cell r="R20">
            <v>1269</v>
          </cell>
          <cell r="S20">
            <v>1307</v>
          </cell>
          <cell r="T20">
            <v>1346</v>
          </cell>
          <cell r="U20">
            <v>1387</v>
          </cell>
          <cell r="V20">
            <v>1428</v>
          </cell>
          <cell r="W20">
            <v>1471</v>
          </cell>
          <cell r="X20">
            <v>1515</v>
          </cell>
          <cell r="Y20">
            <v>1561</v>
          </cell>
          <cell r="Z20">
            <v>1607</v>
          </cell>
        </row>
        <row r="21">
          <cell r="G21">
            <v>4000</v>
          </cell>
          <cell r="H21">
            <v>4200</v>
          </cell>
          <cell r="I21">
            <v>4410</v>
          </cell>
          <cell r="J21">
            <v>4631</v>
          </cell>
          <cell r="K21">
            <v>4862</v>
          </cell>
          <cell r="L21">
            <v>4959</v>
          </cell>
          <cell r="M21">
            <v>5058</v>
          </cell>
          <cell r="N21">
            <v>5160</v>
          </cell>
          <cell r="O21">
            <v>5263</v>
          </cell>
          <cell r="P21">
            <v>5368</v>
          </cell>
          <cell r="Q21">
            <v>5475</v>
          </cell>
          <cell r="R21">
            <v>5585</v>
          </cell>
          <cell r="S21">
            <v>5697</v>
          </cell>
          <cell r="T21">
            <v>5811</v>
          </cell>
          <cell r="U21">
            <v>5927</v>
          </cell>
          <cell r="V21">
            <v>6045</v>
          </cell>
          <cell r="W21">
            <v>6166</v>
          </cell>
          <cell r="X21">
            <v>6290</v>
          </cell>
          <cell r="Y21">
            <v>6415</v>
          </cell>
          <cell r="Z21">
            <v>6544</v>
          </cell>
        </row>
        <row r="22">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8">
          <cell r="G28">
            <v>6000</v>
          </cell>
          <cell r="H28">
            <v>6300</v>
          </cell>
          <cell r="I28">
            <v>6615</v>
          </cell>
          <cell r="J28">
            <v>6946</v>
          </cell>
          <cell r="K28">
            <v>7293</v>
          </cell>
          <cell r="L28">
            <v>7658</v>
          </cell>
          <cell r="M28">
            <v>8041</v>
          </cell>
          <cell r="N28">
            <v>8443</v>
          </cell>
          <cell r="O28">
            <v>8865</v>
          </cell>
          <cell r="P28">
            <v>9308</v>
          </cell>
          <cell r="Q28">
            <v>9773</v>
          </cell>
          <cell r="R28">
            <v>10262</v>
          </cell>
          <cell r="S28">
            <v>10775</v>
          </cell>
          <cell r="T28">
            <v>11314</v>
          </cell>
          <cell r="U28">
            <v>11880</v>
          </cell>
          <cell r="V28">
            <v>12474</v>
          </cell>
          <cell r="W28">
            <v>13097</v>
          </cell>
          <cell r="X28">
            <v>13752</v>
          </cell>
          <cell r="Y28">
            <v>14440</v>
          </cell>
          <cell r="Z28">
            <v>15162</v>
          </cell>
        </row>
        <row r="29">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G30">
            <v>1000</v>
          </cell>
          <cell r="H30">
            <v>1030</v>
          </cell>
          <cell r="I30">
            <v>1061</v>
          </cell>
          <cell r="J30">
            <v>1093</v>
          </cell>
          <cell r="K30">
            <v>1126</v>
          </cell>
          <cell r="L30">
            <v>1159</v>
          </cell>
          <cell r="M30">
            <v>1194</v>
          </cell>
          <cell r="N30">
            <v>1230</v>
          </cell>
          <cell r="O30">
            <v>1267</v>
          </cell>
          <cell r="P30">
            <v>1305</v>
          </cell>
          <cell r="Q30">
            <v>1344</v>
          </cell>
          <cell r="R30">
            <v>1384</v>
          </cell>
          <cell r="S30">
            <v>1426</v>
          </cell>
          <cell r="T30">
            <v>1469</v>
          </cell>
          <cell r="U30">
            <v>1513</v>
          </cell>
          <cell r="V30">
            <v>1558</v>
          </cell>
          <cell r="W30">
            <v>1605</v>
          </cell>
          <cell r="X30">
            <v>1653</v>
          </cell>
          <cell r="Y30">
            <v>1702</v>
          </cell>
          <cell r="Z30">
            <v>1754</v>
          </cell>
        </row>
        <row r="31">
          <cell r="G31">
            <v>150</v>
          </cell>
          <cell r="H31">
            <v>155</v>
          </cell>
          <cell r="I31">
            <v>159</v>
          </cell>
          <cell r="J31">
            <v>164</v>
          </cell>
          <cell r="K31">
            <v>169</v>
          </cell>
          <cell r="L31">
            <v>174</v>
          </cell>
          <cell r="M31">
            <v>179</v>
          </cell>
          <cell r="N31">
            <v>184</v>
          </cell>
          <cell r="O31">
            <v>190</v>
          </cell>
          <cell r="P31">
            <v>196</v>
          </cell>
          <cell r="Q31">
            <v>202</v>
          </cell>
          <cell r="R31">
            <v>208</v>
          </cell>
          <cell r="S31">
            <v>214</v>
          </cell>
          <cell r="T31">
            <v>220</v>
          </cell>
          <cell r="U31">
            <v>227</v>
          </cell>
          <cell r="V31">
            <v>234</v>
          </cell>
          <cell r="W31">
            <v>241</v>
          </cell>
          <cell r="X31">
            <v>248</v>
          </cell>
          <cell r="Y31">
            <v>255</v>
          </cell>
          <cell r="Z31">
            <v>263</v>
          </cell>
        </row>
        <row r="32">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row>
        <row r="33">
          <cell r="G33">
            <v>500</v>
          </cell>
          <cell r="H33">
            <v>510</v>
          </cell>
          <cell r="I33">
            <v>520</v>
          </cell>
          <cell r="J33">
            <v>531</v>
          </cell>
          <cell r="K33">
            <v>541</v>
          </cell>
          <cell r="L33">
            <v>552</v>
          </cell>
          <cell r="M33">
            <v>563</v>
          </cell>
          <cell r="N33">
            <v>574</v>
          </cell>
          <cell r="O33">
            <v>586</v>
          </cell>
          <cell r="P33">
            <v>598</v>
          </cell>
          <cell r="Q33">
            <v>0</v>
          </cell>
          <cell r="R33">
            <v>0</v>
          </cell>
          <cell r="S33">
            <v>0</v>
          </cell>
          <cell r="T33">
            <v>0</v>
          </cell>
          <cell r="U33">
            <v>0</v>
          </cell>
          <cell r="V33">
            <v>0</v>
          </cell>
          <cell r="W33">
            <v>0</v>
          </cell>
          <cell r="X33">
            <v>0</v>
          </cell>
          <cell r="Y33">
            <v>0</v>
          </cell>
          <cell r="Z33">
            <v>0</v>
          </cell>
        </row>
        <row r="34">
          <cell r="G34">
            <v>108</v>
          </cell>
          <cell r="H34">
            <v>111</v>
          </cell>
          <cell r="I34">
            <v>114</v>
          </cell>
          <cell r="J34">
            <v>117</v>
          </cell>
          <cell r="K34">
            <v>121</v>
          </cell>
          <cell r="L34">
            <v>125</v>
          </cell>
          <cell r="M34">
            <v>128</v>
          </cell>
          <cell r="N34">
            <v>132</v>
          </cell>
          <cell r="O34">
            <v>136</v>
          </cell>
          <cell r="P34">
            <v>140</v>
          </cell>
          <cell r="Q34">
            <v>144</v>
          </cell>
          <cell r="R34">
            <v>149</v>
          </cell>
          <cell r="S34">
            <v>153</v>
          </cell>
          <cell r="T34">
            <v>158</v>
          </cell>
          <cell r="U34">
            <v>163</v>
          </cell>
          <cell r="V34">
            <v>167</v>
          </cell>
          <cell r="W34">
            <v>173</v>
          </cell>
          <cell r="X34">
            <v>178</v>
          </cell>
          <cell r="Y34">
            <v>183</v>
          </cell>
          <cell r="Z34">
            <v>189</v>
          </cell>
        </row>
        <row r="35">
          <cell r="G35">
            <v>250</v>
          </cell>
          <cell r="H35">
            <v>258</v>
          </cell>
          <cell r="I35">
            <v>265</v>
          </cell>
          <cell r="J35">
            <v>273</v>
          </cell>
          <cell r="K35">
            <v>281</v>
          </cell>
          <cell r="L35">
            <v>290</v>
          </cell>
          <cell r="M35">
            <v>299</v>
          </cell>
          <cell r="N35">
            <v>307</v>
          </cell>
          <cell r="O35">
            <v>317</v>
          </cell>
          <cell r="P35">
            <v>326</v>
          </cell>
          <cell r="Q35">
            <v>336</v>
          </cell>
          <cell r="R35">
            <v>346</v>
          </cell>
          <cell r="S35">
            <v>356</v>
          </cell>
          <cell r="T35">
            <v>367</v>
          </cell>
          <cell r="U35">
            <v>378</v>
          </cell>
          <cell r="V35">
            <v>389</v>
          </cell>
          <cell r="W35">
            <v>401</v>
          </cell>
          <cell r="X35">
            <v>413</v>
          </cell>
          <cell r="Y35">
            <v>426</v>
          </cell>
          <cell r="Z35">
            <v>438</v>
          </cell>
        </row>
        <row r="36">
          <cell r="G36">
            <v>70</v>
          </cell>
          <cell r="H36">
            <v>72</v>
          </cell>
          <cell r="I36">
            <v>74</v>
          </cell>
          <cell r="J36">
            <v>76</v>
          </cell>
          <cell r="K36">
            <v>79</v>
          </cell>
          <cell r="L36">
            <v>81</v>
          </cell>
          <cell r="M36">
            <v>84</v>
          </cell>
          <cell r="N36">
            <v>86</v>
          </cell>
          <cell r="O36">
            <v>89</v>
          </cell>
          <cell r="P36">
            <v>91</v>
          </cell>
          <cell r="Q36">
            <v>94</v>
          </cell>
          <cell r="R36">
            <v>97</v>
          </cell>
          <cell r="S36">
            <v>100</v>
          </cell>
          <cell r="T36">
            <v>103</v>
          </cell>
          <cell r="U36">
            <v>106</v>
          </cell>
          <cell r="V36">
            <v>109</v>
          </cell>
          <cell r="W36">
            <v>112</v>
          </cell>
          <cell r="X36">
            <v>116</v>
          </cell>
          <cell r="Y36">
            <v>119</v>
          </cell>
          <cell r="Z36">
            <v>123</v>
          </cell>
        </row>
        <row r="37">
          <cell r="G37">
            <v>69</v>
          </cell>
          <cell r="H37">
            <v>71</v>
          </cell>
          <cell r="I37">
            <v>73</v>
          </cell>
          <cell r="J37">
            <v>75</v>
          </cell>
          <cell r="K37">
            <v>77</v>
          </cell>
          <cell r="L37">
            <v>80</v>
          </cell>
          <cell r="M37">
            <v>82</v>
          </cell>
          <cell r="N37">
            <v>85</v>
          </cell>
          <cell r="O37">
            <v>87</v>
          </cell>
          <cell r="P37">
            <v>90</v>
          </cell>
          <cell r="Q37">
            <v>92</v>
          </cell>
          <cell r="R37">
            <v>95</v>
          </cell>
          <cell r="S37">
            <v>98</v>
          </cell>
          <cell r="T37">
            <v>101</v>
          </cell>
          <cell r="U37">
            <v>104</v>
          </cell>
          <cell r="V37">
            <v>107</v>
          </cell>
          <cell r="W37">
            <v>110</v>
          </cell>
          <cell r="X37">
            <v>114</v>
          </cell>
          <cell r="Y37">
            <v>117</v>
          </cell>
          <cell r="Z37">
            <v>121</v>
          </cell>
        </row>
        <row r="38">
          <cell r="G38">
            <v>900</v>
          </cell>
          <cell r="H38">
            <v>927</v>
          </cell>
          <cell r="I38">
            <v>955</v>
          </cell>
          <cell r="J38">
            <v>983</v>
          </cell>
          <cell r="K38">
            <v>1013</v>
          </cell>
          <cell r="L38">
            <v>1043</v>
          </cell>
          <cell r="M38">
            <v>1075</v>
          </cell>
          <cell r="N38">
            <v>1107</v>
          </cell>
          <cell r="O38">
            <v>1140</v>
          </cell>
          <cell r="P38">
            <v>1174</v>
          </cell>
          <cell r="Q38">
            <v>1210</v>
          </cell>
          <cell r="R38">
            <v>1246</v>
          </cell>
          <cell r="S38">
            <v>1283</v>
          </cell>
          <cell r="T38">
            <v>1322</v>
          </cell>
          <cell r="U38">
            <v>1361</v>
          </cell>
          <cell r="V38">
            <v>1402</v>
          </cell>
          <cell r="W38">
            <v>1444</v>
          </cell>
          <cell r="X38">
            <v>1488</v>
          </cell>
          <cell r="Y38">
            <v>1532</v>
          </cell>
          <cell r="Z38">
            <v>1578</v>
          </cell>
        </row>
        <row r="41">
          <cell r="F41">
            <v>1200</v>
          </cell>
          <cell r="G41">
            <v>0</v>
          </cell>
        </row>
        <row r="51">
          <cell r="G51">
            <v>8399</v>
          </cell>
          <cell r="H51">
            <v>8426</v>
          </cell>
          <cell r="I51">
            <v>8447</v>
          </cell>
          <cell r="J51">
            <v>8455</v>
          </cell>
          <cell r="K51">
            <v>8455</v>
          </cell>
          <cell r="L51">
            <v>8599</v>
          </cell>
          <cell r="M51">
            <v>8742.2799999999988</v>
          </cell>
          <cell r="N51">
            <v>8885.8456000000006</v>
          </cell>
          <cell r="O51">
            <v>9020.7025120000035</v>
          </cell>
          <cell r="P51">
            <v>9155.8565622399983</v>
          </cell>
          <cell r="Q51">
            <v>9860.8565622399983</v>
          </cell>
          <cell r="R51">
            <v>9960.8565622399983</v>
          </cell>
          <cell r="S51">
            <v>10056.856562239998</v>
          </cell>
          <cell r="T51">
            <v>10144.856562239998</v>
          </cell>
          <cell r="U51">
            <v>10226.856562239998</v>
          </cell>
          <cell r="V51">
            <v>10304.856562239998</v>
          </cell>
          <cell r="W51">
            <v>10370.856562239998</v>
          </cell>
          <cell r="X51">
            <v>10424.856562239998</v>
          </cell>
          <cell r="Y51">
            <v>10474.856562239998</v>
          </cell>
          <cell r="Z51">
            <v>10508.856562239998</v>
          </cell>
        </row>
        <row r="53">
          <cell r="G53">
            <v>4611</v>
          </cell>
          <cell r="H53">
            <v>4551.3999999999996</v>
          </cell>
          <cell r="I53">
            <v>4570</v>
          </cell>
          <cell r="J53">
            <v>4575.3999999999996</v>
          </cell>
          <cell r="K53">
            <v>4572.8</v>
          </cell>
          <cell r="L53">
            <v>7080</v>
          </cell>
          <cell r="M53">
            <v>6747.3199999999988</v>
          </cell>
          <cell r="N53">
            <v>6887.8856000000005</v>
          </cell>
          <cell r="O53">
            <v>7269.7425120000034</v>
          </cell>
          <cell r="P53">
            <v>7401.6965622399985</v>
          </cell>
          <cell r="Q53">
            <v>9860.8565622399983</v>
          </cell>
          <cell r="R53">
            <v>9960.8565622399983</v>
          </cell>
          <cell r="S53">
            <v>10056.856562239998</v>
          </cell>
          <cell r="T53">
            <v>10144.856562239998</v>
          </cell>
          <cell r="U53">
            <v>10226.856562239998</v>
          </cell>
          <cell r="V53">
            <v>10304.856562239998</v>
          </cell>
          <cell r="W53">
            <v>10370.856562239998</v>
          </cell>
          <cell r="X53">
            <v>10424.856562239998</v>
          </cell>
          <cell r="Y53">
            <v>10474.856562239998</v>
          </cell>
          <cell r="Z53">
            <v>10508.856562239998</v>
          </cell>
        </row>
        <row r="58">
          <cell r="G58">
            <v>3076</v>
          </cell>
          <cell r="H58">
            <v>3035.3999999999996</v>
          </cell>
          <cell r="I58">
            <v>3048</v>
          </cell>
          <cell r="J58">
            <v>3051.3999999999996</v>
          </cell>
          <cell r="K58">
            <v>3049.8</v>
          </cell>
          <cell r="L58">
            <v>4722</v>
          </cell>
          <cell r="M58">
            <v>4500.3199999999988</v>
          </cell>
          <cell r="N58">
            <v>4593.8856000000005</v>
          </cell>
          <cell r="O58">
            <v>4848.7425120000034</v>
          </cell>
          <cell r="P58">
            <v>4936.6965622399985</v>
          </cell>
          <cell r="Q58">
            <v>6576.8565622399983</v>
          </cell>
          <cell r="R58">
            <v>6643.8565622399983</v>
          </cell>
          <cell r="S58">
            <v>6707.8565622399983</v>
          </cell>
          <cell r="T58">
            <v>6766.8565622399983</v>
          </cell>
          <cell r="U58">
            <v>6820.8565622399983</v>
          </cell>
          <cell r="V58">
            <v>6872.8565622399983</v>
          </cell>
          <cell r="W58">
            <v>6917.8565622399983</v>
          </cell>
          <cell r="X58">
            <v>6953.8565622399983</v>
          </cell>
          <cell r="Y58">
            <v>6986.8565622399983</v>
          </cell>
          <cell r="Z58">
            <v>7009.8565622399983</v>
          </cell>
        </row>
      </sheetData>
      <sheetData sheetId="11">
        <row r="18">
          <cell r="G18">
            <v>2747</v>
          </cell>
          <cell r="H18">
            <v>2829</v>
          </cell>
          <cell r="I18">
            <v>2914</v>
          </cell>
          <cell r="J18">
            <v>3002</v>
          </cell>
          <cell r="K18">
            <v>3092</v>
          </cell>
          <cell r="L18">
            <v>3184</v>
          </cell>
          <cell r="M18">
            <v>3280</v>
          </cell>
          <cell r="N18">
            <v>3378</v>
          </cell>
          <cell r="O18">
            <v>3480</v>
          </cell>
          <cell r="P18">
            <v>3584</v>
          </cell>
          <cell r="Q18">
            <v>3691</v>
          </cell>
          <cell r="R18">
            <v>3802</v>
          </cell>
          <cell r="S18">
            <v>3916</v>
          </cell>
          <cell r="T18">
            <v>4034</v>
          </cell>
          <cell r="U18">
            <v>4155</v>
          </cell>
          <cell r="V18">
            <v>4279</v>
          </cell>
          <cell r="W18">
            <v>4408</v>
          </cell>
          <cell r="X18">
            <v>4540</v>
          </cell>
          <cell r="Y18">
            <v>4676</v>
          </cell>
          <cell r="Z18">
            <v>4816</v>
          </cell>
        </row>
        <row r="19">
          <cell r="G19">
            <v>6136</v>
          </cell>
          <cell r="H19">
            <v>6320</v>
          </cell>
          <cell r="I19">
            <v>6510</v>
          </cell>
          <cell r="J19">
            <v>6705</v>
          </cell>
          <cell r="K19">
            <v>6906</v>
          </cell>
          <cell r="L19">
            <v>7113</v>
          </cell>
          <cell r="M19">
            <v>7327</v>
          </cell>
          <cell r="N19">
            <v>7546</v>
          </cell>
          <cell r="O19">
            <v>7773</v>
          </cell>
          <cell r="P19">
            <v>8006</v>
          </cell>
          <cell r="Q19">
            <v>8246</v>
          </cell>
          <cell r="R19">
            <v>8494</v>
          </cell>
          <cell r="S19">
            <v>8748</v>
          </cell>
          <cell r="T19">
            <v>9011</v>
          </cell>
          <cell r="U19">
            <v>9281</v>
          </cell>
          <cell r="V19">
            <v>9560</v>
          </cell>
          <cell r="W19">
            <v>9846</v>
          </cell>
          <cell r="X19">
            <v>10142</v>
          </cell>
          <cell r="Y19">
            <v>10446</v>
          </cell>
          <cell r="Z19">
            <v>10760</v>
          </cell>
        </row>
        <row r="20">
          <cell r="G20">
            <v>1099</v>
          </cell>
          <cell r="H20">
            <v>1132</v>
          </cell>
          <cell r="I20">
            <v>1166</v>
          </cell>
          <cell r="J20">
            <v>1201</v>
          </cell>
          <cell r="K20">
            <v>1237</v>
          </cell>
          <cell r="L20">
            <v>1274</v>
          </cell>
          <cell r="M20">
            <v>1312</v>
          </cell>
          <cell r="N20">
            <v>1351</v>
          </cell>
          <cell r="O20">
            <v>1392</v>
          </cell>
          <cell r="P20">
            <v>1434</v>
          </cell>
          <cell r="Q20">
            <v>1477</v>
          </cell>
          <cell r="R20">
            <v>1521</v>
          </cell>
          <cell r="S20">
            <v>1566</v>
          </cell>
          <cell r="T20">
            <v>1613</v>
          </cell>
          <cell r="U20">
            <v>1662</v>
          </cell>
          <cell r="V20">
            <v>1712</v>
          </cell>
          <cell r="W20">
            <v>1763</v>
          </cell>
          <cell r="X20">
            <v>1816</v>
          </cell>
          <cell r="Y20">
            <v>1870</v>
          </cell>
          <cell r="Z20">
            <v>1927</v>
          </cell>
        </row>
        <row r="21">
          <cell r="G21">
            <v>4400</v>
          </cell>
          <cell r="H21">
            <v>4708</v>
          </cell>
          <cell r="I21">
            <v>5038</v>
          </cell>
          <cell r="J21">
            <v>5390</v>
          </cell>
          <cell r="K21">
            <v>5768</v>
          </cell>
          <cell r="L21">
            <v>5883</v>
          </cell>
          <cell r="M21">
            <v>6001</v>
          </cell>
          <cell r="N21">
            <v>6121</v>
          </cell>
          <cell r="O21">
            <v>6243</v>
          </cell>
          <cell r="P21">
            <v>6368</v>
          </cell>
          <cell r="Q21">
            <v>6495</v>
          </cell>
          <cell r="R21">
            <v>6625</v>
          </cell>
          <cell r="S21">
            <v>6758</v>
          </cell>
          <cell r="T21">
            <v>6893</v>
          </cell>
          <cell r="U21">
            <v>7031</v>
          </cell>
          <cell r="V21">
            <v>7171</v>
          </cell>
          <cell r="W21">
            <v>7315</v>
          </cell>
          <cell r="X21">
            <v>7461</v>
          </cell>
          <cell r="Y21">
            <v>7610</v>
          </cell>
          <cell r="Z21">
            <v>7762</v>
          </cell>
        </row>
        <row r="22">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8">
          <cell r="G28">
            <v>6000</v>
          </cell>
          <cell r="H28">
            <v>6300</v>
          </cell>
          <cell r="I28">
            <v>6615</v>
          </cell>
          <cell r="J28">
            <v>6946</v>
          </cell>
          <cell r="K28">
            <v>7293</v>
          </cell>
          <cell r="L28">
            <v>7658</v>
          </cell>
          <cell r="M28">
            <v>8041</v>
          </cell>
          <cell r="N28">
            <v>8443</v>
          </cell>
          <cell r="O28">
            <v>8865</v>
          </cell>
          <cell r="P28">
            <v>9308</v>
          </cell>
          <cell r="Q28">
            <v>9773</v>
          </cell>
          <cell r="R28">
            <v>10262</v>
          </cell>
          <cell r="S28">
            <v>10775</v>
          </cell>
          <cell r="T28">
            <v>11314</v>
          </cell>
          <cell r="U28">
            <v>11880</v>
          </cell>
          <cell r="V28">
            <v>12474</v>
          </cell>
          <cell r="W28">
            <v>13097</v>
          </cell>
          <cell r="X28">
            <v>13752</v>
          </cell>
          <cell r="Y28">
            <v>14440</v>
          </cell>
          <cell r="Z28">
            <v>15162</v>
          </cell>
        </row>
        <row r="29">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G30">
            <v>1000</v>
          </cell>
          <cell r="H30">
            <v>1030</v>
          </cell>
          <cell r="I30">
            <v>1061</v>
          </cell>
          <cell r="J30">
            <v>1093</v>
          </cell>
          <cell r="K30">
            <v>1126</v>
          </cell>
          <cell r="L30">
            <v>1159</v>
          </cell>
          <cell r="M30">
            <v>1194</v>
          </cell>
          <cell r="N30">
            <v>1230</v>
          </cell>
          <cell r="O30">
            <v>1267</v>
          </cell>
          <cell r="P30">
            <v>1305</v>
          </cell>
          <cell r="Q30">
            <v>1344</v>
          </cell>
          <cell r="R30">
            <v>1384</v>
          </cell>
          <cell r="S30">
            <v>1426</v>
          </cell>
          <cell r="T30">
            <v>1469</v>
          </cell>
          <cell r="U30">
            <v>1513</v>
          </cell>
          <cell r="V30">
            <v>1558</v>
          </cell>
          <cell r="W30">
            <v>1605</v>
          </cell>
          <cell r="X30">
            <v>1653</v>
          </cell>
          <cell r="Y30">
            <v>1702</v>
          </cell>
          <cell r="Z30">
            <v>1754</v>
          </cell>
        </row>
        <row r="31">
          <cell r="G31">
            <v>150</v>
          </cell>
          <cell r="H31">
            <v>155</v>
          </cell>
          <cell r="I31">
            <v>159</v>
          </cell>
          <cell r="J31">
            <v>164</v>
          </cell>
          <cell r="K31">
            <v>169</v>
          </cell>
          <cell r="L31">
            <v>174</v>
          </cell>
          <cell r="M31">
            <v>179</v>
          </cell>
          <cell r="N31">
            <v>184</v>
          </cell>
          <cell r="O31">
            <v>190</v>
          </cell>
          <cell r="P31">
            <v>196</v>
          </cell>
          <cell r="Q31">
            <v>202</v>
          </cell>
          <cell r="R31">
            <v>208</v>
          </cell>
          <cell r="S31">
            <v>214</v>
          </cell>
          <cell r="T31">
            <v>220</v>
          </cell>
          <cell r="U31">
            <v>227</v>
          </cell>
          <cell r="V31">
            <v>234</v>
          </cell>
          <cell r="W31">
            <v>241</v>
          </cell>
          <cell r="X31">
            <v>248</v>
          </cell>
          <cell r="Y31">
            <v>255</v>
          </cell>
          <cell r="Z31">
            <v>263</v>
          </cell>
        </row>
        <row r="32">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row>
        <row r="33">
          <cell r="G33">
            <v>500</v>
          </cell>
          <cell r="H33">
            <v>510</v>
          </cell>
          <cell r="I33">
            <v>520</v>
          </cell>
          <cell r="J33">
            <v>531</v>
          </cell>
          <cell r="K33">
            <v>541</v>
          </cell>
          <cell r="L33">
            <v>552</v>
          </cell>
          <cell r="M33">
            <v>563</v>
          </cell>
          <cell r="N33">
            <v>574</v>
          </cell>
          <cell r="O33">
            <v>586</v>
          </cell>
          <cell r="P33">
            <v>598</v>
          </cell>
          <cell r="Q33">
            <v>0</v>
          </cell>
          <cell r="R33">
            <v>0</v>
          </cell>
          <cell r="S33">
            <v>0</v>
          </cell>
          <cell r="T33">
            <v>0</v>
          </cell>
          <cell r="U33">
            <v>0</v>
          </cell>
          <cell r="V33">
            <v>0</v>
          </cell>
          <cell r="W33">
            <v>0</v>
          </cell>
          <cell r="X33">
            <v>0</v>
          </cell>
          <cell r="Y33">
            <v>0</v>
          </cell>
          <cell r="Z33">
            <v>0</v>
          </cell>
        </row>
        <row r="34">
          <cell r="G34">
            <v>130</v>
          </cell>
          <cell r="H34">
            <v>134</v>
          </cell>
          <cell r="I34">
            <v>138</v>
          </cell>
          <cell r="J34">
            <v>142</v>
          </cell>
          <cell r="K34">
            <v>146</v>
          </cell>
          <cell r="L34">
            <v>151</v>
          </cell>
          <cell r="M34">
            <v>155</v>
          </cell>
          <cell r="N34">
            <v>160</v>
          </cell>
          <cell r="O34">
            <v>165</v>
          </cell>
          <cell r="P34">
            <v>170</v>
          </cell>
          <cell r="Q34">
            <v>175</v>
          </cell>
          <cell r="R34">
            <v>180</v>
          </cell>
          <cell r="S34">
            <v>185</v>
          </cell>
          <cell r="T34">
            <v>191</v>
          </cell>
          <cell r="U34">
            <v>197</v>
          </cell>
          <cell r="V34">
            <v>203</v>
          </cell>
          <cell r="W34">
            <v>209</v>
          </cell>
          <cell r="X34">
            <v>215</v>
          </cell>
          <cell r="Y34">
            <v>221</v>
          </cell>
          <cell r="Z34">
            <v>228</v>
          </cell>
        </row>
        <row r="35">
          <cell r="G35">
            <v>250</v>
          </cell>
          <cell r="H35">
            <v>258</v>
          </cell>
          <cell r="I35">
            <v>265</v>
          </cell>
          <cell r="J35">
            <v>273</v>
          </cell>
          <cell r="K35">
            <v>281</v>
          </cell>
          <cell r="L35">
            <v>290</v>
          </cell>
          <cell r="M35">
            <v>299</v>
          </cell>
          <cell r="N35">
            <v>307</v>
          </cell>
          <cell r="O35">
            <v>317</v>
          </cell>
          <cell r="P35">
            <v>326</v>
          </cell>
          <cell r="Q35">
            <v>336</v>
          </cell>
          <cell r="R35">
            <v>346</v>
          </cell>
          <cell r="S35">
            <v>356</v>
          </cell>
          <cell r="T35">
            <v>367</v>
          </cell>
          <cell r="U35">
            <v>378</v>
          </cell>
          <cell r="V35">
            <v>389</v>
          </cell>
          <cell r="W35">
            <v>401</v>
          </cell>
          <cell r="X35">
            <v>413</v>
          </cell>
          <cell r="Y35">
            <v>426</v>
          </cell>
          <cell r="Z35">
            <v>438</v>
          </cell>
        </row>
        <row r="36">
          <cell r="G36">
            <v>70</v>
          </cell>
          <cell r="H36">
            <v>72</v>
          </cell>
          <cell r="I36">
            <v>74</v>
          </cell>
          <cell r="J36">
            <v>76</v>
          </cell>
          <cell r="K36">
            <v>79</v>
          </cell>
          <cell r="L36">
            <v>81</v>
          </cell>
          <cell r="M36">
            <v>84</v>
          </cell>
          <cell r="N36">
            <v>86</v>
          </cell>
          <cell r="O36">
            <v>89</v>
          </cell>
          <cell r="P36">
            <v>91</v>
          </cell>
          <cell r="Q36">
            <v>94</v>
          </cell>
          <cell r="R36">
            <v>97</v>
          </cell>
          <cell r="S36">
            <v>100</v>
          </cell>
          <cell r="T36">
            <v>103</v>
          </cell>
          <cell r="U36">
            <v>106</v>
          </cell>
          <cell r="V36">
            <v>109</v>
          </cell>
          <cell r="W36">
            <v>112</v>
          </cell>
          <cell r="X36">
            <v>116</v>
          </cell>
          <cell r="Y36">
            <v>119</v>
          </cell>
          <cell r="Z36">
            <v>123</v>
          </cell>
        </row>
        <row r="37">
          <cell r="G37">
            <v>82</v>
          </cell>
          <cell r="H37">
            <v>85</v>
          </cell>
          <cell r="I37">
            <v>87</v>
          </cell>
          <cell r="J37">
            <v>90</v>
          </cell>
          <cell r="K37">
            <v>93</v>
          </cell>
          <cell r="L37">
            <v>96</v>
          </cell>
          <cell r="M37">
            <v>98</v>
          </cell>
          <cell r="N37">
            <v>101</v>
          </cell>
          <cell r="O37">
            <v>104</v>
          </cell>
          <cell r="P37">
            <v>108</v>
          </cell>
          <cell r="Q37">
            <v>111</v>
          </cell>
          <cell r="R37">
            <v>114</v>
          </cell>
          <cell r="S37">
            <v>117</v>
          </cell>
          <cell r="T37">
            <v>121</v>
          </cell>
          <cell r="U37">
            <v>125</v>
          </cell>
          <cell r="V37">
            <v>128</v>
          </cell>
          <cell r="W37">
            <v>132</v>
          </cell>
          <cell r="X37">
            <v>136</v>
          </cell>
          <cell r="Y37">
            <v>140</v>
          </cell>
          <cell r="Z37">
            <v>144</v>
          </cell>
        </row>
        <row r="38">
          <cell r="G38">
            <v>900</v>
          </cell>
          <cell r="H38">
            <v>927</v>
          </cell>
          <cell r="I38">
            <v>955</v>
          </cell>
          <cell r="J38">
            <v>983</v>
          </cell>
          <cell r="K38">
            <v>1013</v>
          </cell>
          <cell r="L38">
            <v>1043</v>
          </cell>
          <cell r="M38">
            <v>1075</v>
          </cell>
          <cell r="N38">
            <v>1107</v>
          </cell>
          <cell r="O38">
            <v>1140</v>
          </cell>
          <cell r="P38">
            <v>1174</v>
          </cell>
          <cell r="Q38">
            <v>1210</v>
          </cell>
          <cell r="R38">
            <v>1246</v>
          </cell>
          <cell r="S38">
            <v>1283</v>
          </cell>
          <cell r="T38">
            <v>1322</v>
          </cell>
          <cell r="U38">
            <v>1361</v>
          </cell>
          <cell r="V38">
            <v>1402</v>
          </cell>
          <cell r="W38">
            <v>1444</v>
          </cell>
          <cell r="X38">
            <v>1488</v>
          </cell>
          <cell r="Y38">
            <v>1532</v>
          </cell>
          <cell r="Z38">
            <v>1578</v>
          </cell>
        </row>
        <row r="41">
          <cell r="F41">
            <v>1200</v>
          </cell>
          <cell r="G41">
            <v>0</v>
          </cell>
        </row>
        <row r="51">
          <cell r="G51">
            <v>9629.119999999999</v>
          </cell>
          <cell r="H51">
            <v>9596</v>
          </cell>
          <cell r="I51">
            <v>9546.64</v>
          </cell>
          <cell r="J51">
            <v>9475.0400000000009</v>
          </cell>
          <cell r="K51">
            <v>9379.2000000000007</v>
          </cell>
          <cell r="L51">
            <v>9561.52</v>
          </cell>
          <cell r="M51">
            <v>9742.6687999999995</v>
          </cell>
          <cell r="N51">
            <v>9924.8117760000005</v>
          </cell>
          <cell r="O51">
            <v>10099.754411520003</v>
          </cell>
          <cell r="P51">
            <v>10275.542299750399</v>
          </cell>
          <cell r="Q51">
            <v>11023.142299750398</v>
          </cell>
          <cell r="R51">
            <v>11169.182299750399</v>
          </cell>
          <cell r="S51">
            <v>11311.702299750399</v>
          </cell>
          <cell r="T51">
            <v>11445.542299750399</v>
          </cell>
          <cell r="U51">
            <v>11576.662299750398</v>
          </cell>
          <cell r="V51">
            <v>11704.062299750398</v>
          </cell>
          <cell r="W51">
            <v>11823.662299750398</v>
          </cell>
          <cell r="X51">
            <v>11933.462299750398</v>
          </cell>
          <cell r="Y51">
            <v>12038.382299750399</v>
          </cell>
          <cell r="Z51">
            <v>12130.302299750398</v>
          </cell>
        </row>
        <row r="53">
          <cell r="G53">
            <v>5841.2199999999984</v>
          </cell>
          <cell r="H53">
            <v>5704.6839999999993</v>
          </cell>
          <cell r="I53">
            <v>5652.3149999999987</v>
          </cell>
          <cell r="J53">
            <v>5577.6130000000003</v>
          </cell>
          <cell r="K53">
            <v>5478.5779999999995</v>
          </cell>
          <cell r="L53">
            <v>8023.41</v>
          </cell>
          <cell r="M53">
            <v>7810.3327999999992</v>
          </cell>
          <cell r="N53">
            <v>7988.9409360000009</v>
          </cell>
          <cell r="O53">
            <v>8410.2518747200029</v>
          </cell>
          <cell r="P53">
            <v>8582.2961922143986</v>
          </cell>
          <cell r="Q53">
            <v>11023.142299750398</v>
          </cell>
          <cell r="R53">
            <v>11169.182299750399</v>
          </cell>
          <cell r="S53">
            <v>11311.702299750399</v>
          </cell>
          <cell r="T53">
            <v>11445.542299750399</v>
          </cell>
          <cell r="U53">
            <v>11576.662299750398</v>
          </cell>
          <cell r="V53">
            <v>11704.062299750398</v>
          </cell>
          <cell r="W53">
            <v>11823.662299750398</v>
          </cell>
          <cell r="X53">
            <v>11933.462299750398</v>
          </cell>
          <cell r="Y53">
            <v>12038.382299750399</v>
          </cell>
          <cell r="Z53">
            <v>12130.302299750398</v>
          </cell>
        </row>
        <row r="58">
          <cell r="G58">
            <v>3896.0937399999984</v>
          </cell>
          <cell r="H58">
            <v>3805.0242279999993</v>
          </cell>
          <cell r="I58">
            <v>3770.0941049999992</v>
          </cell>
          <cell r="J58">
            <v>3720.2678710000005</v>
          </cell>
          <cell r="K58">
            <v>3654.2115259999996</v>
          </cell>
          <cell r="L58">
            <v>5351.6144700000004</v>
          </cell>
          <cell r="M58">
            <v>5209.4919775999997</v>
          </cell>
          <cell r="N58">
            <v>5328.6236043120007</v>
          </cell>
          <cell r="O58">
            <v>5609.6380004382418</v>
          </cell>
          <cell r="P58">
            <v>5724.3915602070037</v>
          </cell>
          <cell r="Q58">
            <v>7352.4359139335156</v>
          </cell>
          <cell r="R58">
            <v>7449.8445939335161</v>
          </cell>
          <cell r="S58">
            <v>7544.9054339335162</v>
          </cell>
          <cell r="T58">
            <v>7634.1767139335161</v>
          </cell>
          <cell r="U58">
            <v>7721.6337539335154</v>
          </cell>
          <cell r="V58">
            <v>7806.6095539335147</v>
          </cell>
          <cell r="W58">
            <v>7886.3827539335152</v>
          </cell>
          <cell r="X58">
            <v>7959.6193539335145</v>
          </cell>
          <cell r="Y58">
            <v>8029.6009939335163</v>
          </cell>
          <cell r="Z58">
            <v>8090.9116339335151</v>
          </cell>
        </row>
      </sheetData>
      <sheetData sheetId="12">
        <row r="18">
          <cell r="G18">
            <v>1837</v>
          </cell>
          <cell r="H18">
            <v>1892</v>
          </cell>
          <cell r="I18">
            <v>1949</v>
          </cell>
          <cell r="J18">
            <v>2007</v>
          </cell>
          <cell r="K18">
            <v>2067</v>
          </cell>
          <cell r="L18">
            <v>2129</v>
          </cell>
          <cell r="M18">
            <v>2193</v>
          </cell>
          <cell r="N18">
            <v>2259</v>
          </cell>
          <cell r="O18">
            <v>2327</v>
          </cell>
          <cell r="P18">
            <v>2396</v>
          </cell>
          <cell r="Q18">
            <v>2468</v>
          </cell>
          <cell r="R18">
            <v>2542</v>
          </cell>
          <cell r="S18">
            <v>2619</v>
          </cell>
          <cell r="T18">
            <v>2697</v>
          </cell>
          <cell r="U18">
            <v>2778</v>
          </cell>
          <cell r="V18">
            <v>2861</v>
          </cell>
          <cell r="W18">
            <v>2947</v>
          </cell>
          <cell r="X18">
            <v>3036</v>
          </cell>
          <cell r="Y18">
            <v>3127</v>
          </cell>
          <cell r="Z18">
            <v>3221</v>
          </cell>
        </row>
        <row r="19">
          <cell r="G19">
            <v>4130</v>
          </cell>
          <cell r="H19">
            <v>4254</v>
          </cell>
          <cell r="I19">
            <v>4382</v>
          </cell>
          <cell r="J19">
            <v>4513</v>
          </cell>
          <cell r="K19">
            <v>4648</v>
          </cell>
          <cell r="L19">
            <v>4788</v>
          </cell>
          <cell r="M19">
            <v>4932</v>
          </cell>
          <cell r="N19">
            <v>5079</v>
          </cell>
          <cell r="O19">
            <v>5232</v>
          </cell>
          <cell r="P19">
            <v>5389</v>
          </cell>
          <cell r="Q19">
            <v>5550</v>
          </cell>
          <cell r="R19">
            <v>5717</v>
          </cell>
          <cell r="S19">
            <v>5888</v>
          </cell>
          <cell r="T19">
            <v>6065</v>
          </cell>
          <cell r="U19">
            <v>6247</v>
          </cell>
          <cell r="V19">
            <v>6434</v>
          </cell>
          <cell r="W19">
            <v>6628</v>
          </cell>
          <cell r="X19">
            <v>6826</v>
          </cell>
          <cell r="Y19">
            <v>7031</v>
          </cell>
          <cell r="Z19">
            <v>7242</v>
          </cell>
        </row>
        <row r="20">
          <cell r="G20">
            <v>735</v>
          </cell>
          <cell r="H20">
            <v>757</v>
          </cell>
          <cell r="I20">
            <v>779</v>
          </cell>
          <cell r="J20">
            <v>803</v>
          </cell>
          <cell r="K20">
            <v>827</v>
          </cell>
          <cell r="L20">
            <v>852</v>
          </cell>
          <cell r="M20">
            <v>877</v>
          </cell>
          <cell r="N20">
            <v>904</v>
          </cell>
          <cell r="O20">
            <v>931</v>
          </cell>
          <cell r="P20">
            <v>959</v>
          </cell>
          <cell r="Q20">
            <v>987</v>
          </cell>
          <cell r="R20">
            <v>1017</v>
          </cell>
          <cell r="S20">
            <v>1047</v>
          </cell>
          <cell r="T20">
            <v>1079</v>
          </cell>
          <cell r="U20">
            <v>1111</v>
          </cell>
          <cell r="V20">
            <v>1145</v>
          </cell>
          <cell r="W20">
            <v>1179</v>
          </cell>
          <cell r="X20">
            <v>1214</v>
          </cell>
          <cell r="Y20">
            <v>1251</v>
          </cell>
          <cell r="Z20">
            <v>1288</v>
          </cell>
        </row>
        <row r="21">
          <cell r="G21">
            <v>3600</v>
          </cell>
          <cell r="H21">
            <v>3852</v>
          </cell>
          <cell r="I21">
            <v>4122</v>
          </cell>
          <cell r="J21">
            <v>4410</v>
          </cell>
          <cell r="K21">
            <v>4719</v>
          </cell>
          <cell r="L21">
            <v>4813</v>
          </cell>
          <cell r="M21">
            <v>4910</v>
          </cell>
          <cell r="N21">
            <v>5008</v>
          </cell>
          <cell r="O21">
            <v>5108</v>
          </cell>
          <cell r="P21">
            <v>5210</v>
          </cell>
          <cell r="Q21">
            <v>5314</v>
          </cell>
          <cell r="R21">
            <v>5420</v>
          </cell>
          <cell r="S21">
            <v>5529</v>
          </cell>
          <cell r="T21">
            <v>5639</v>
          </cell>
          <cell r="U21">
            <v>5752</v>
          </cell>
          <cell r="V21">
            <v>5867</v>
          </cell>
          <cell r="W21">
            <v>5985</v>
          </cell>
          <cell r="X21">
            <v>6104</v>
          </cell>
          <cell r="Y21">
            <v>6226</v>
          </cell>
          <cell r="Z21">
            <v>6351</v>
          </cell>
        </row>
        <row r="22">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8">
          <cell r="G28">
            <v>6000</v>
          </cell>
          <cell r="H28">
            <v>6300</v>
          </cell>
          <cell r="I28">
            <v>6615</v>
          </cell>
          <cell r="J28">
            <v>6946</v>
          </cell>
          <cell r="K28">
            <v>7293</v>
          </cell>
          <cell r="L28">
            <v>7658</v>
          </cell>
          <cell r="M28">
            <v>8041</v>
          </cell>
          <cell r="N28">
            <v>8443</v>
          </cell>
          <cell r="O28">
            <v>8865</v>
          </cell>
          <cell r="P28">
            <v>9308</v>
          </cell>
          <cell r="Q28">
            <v>9773</v>
          </cell>
          <cell r="R28">
            <v>10262</v>
          </cell>
          <cell r="S28">
            <v>10775</v>
          </cell>
          <cell r="T28">
            <v>11314</v>
          </cell>
          <cell r="U28">
            <v>11880</v>
          </cell>
          <cell r="V28">
            <v>12474</v>
          </cell>
          <cell r="W28">
            <v>13097</v>
          </cell>
          <cell r="X28">
            <v>13752</v>
          </cell>
          <cell r="Y28">
            <v>14440</v>
          </cell>
          <cell r="Z28">
            <v>15162</v>
          </cell>
        </row>
        <row r="29">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G30">
            <v>1000</v>
          </cell>
          <cell r="H30">
            <v>1030</v>
          </cell>
          <cell r="I30">
            <v>1061</v>
          </cell>
          <cell r="J30">
            <v>1093</v>
          </cell>
          <cell r="K30">
            <v>1126</v>
          </cell>
          <cell r="L30">
            <v>1159</v>
          </cell>
          <cell r="M30">
            <v>1194</v>
          </cell>
          <cell r="N30">
            <v>1230</v>
          </cell>
          <cell r="O30">
            <v>1267</v>
          </cell>
          <cell r="P30">
            <v>1305</v>
          </cell>
          <cell r="Q30">
            <v>1344</v>
          </cell>
          <cell r="R30">
            <v>1384</v>
          </cell>
          <cell r="S30">
            <v>1426</v>
          </cell>
          <cell r="T30">
            <v>1469</v>
          </cell>
          <cell r="U30">
            <v>1513</v>
          </cell>
          <cell r="V30">
            <v>1558</v>
          </cell>
          <cell r="W30">
            <v>1605</v>
          </cell>
          <cell r="X30">
            <v>1653</v>
          </cell>
          <cell r="Y30">
            <v>1702</v>
          </cell>
          <cell r="Z30">
            <v>1754</v>
          </cell>
        </row>
        <row r="31">
          <cell r="G31">
            <v>150</v>
          </cell>
          <cell r="H31">
            <v>155</v>
          </cell>
          <cell r="I31">
            <v>159</v>
          </cell>
          <cell r="J31">
            <v>164</v>
          </cell>
          <cell r="K31">
            <v>169</v>
          </cell>
          <cell r="L31">
            <v>174</v>
          </cell>
          <cell r="M31">
            <v>179</v>
          </cell>
          <cell r="N31">
            <v>184</v>
          </cell>
          <cell r="O31">
            <v>190</v>
          </cell>
          <cell r="P31">
            <v>196</v>
          </cell>
          <cell r="Q31">
            <v>202</v>
          </cell>
          <cell r="R31">
            <v>208</v>
          </cell>
          <cell r="S31">
            <v>214</v>
          </cell>
          <cell r="T31">
            <v>220</v>
          </cell>
          <cell r="U31">
            <v>227</v>
          </cell>
          <cell r="V31">
            <v>234</v>
          </cell>
          <cell r="W31">
            <v>241</v>
          </cell>
          <cell r="X31">
            <v>248</v>
          </cell>
          <cell r="Y31">
            <v>255</v>
          </cell>
          <cell r="Z31">
            <v>263</v>
          </cell>
        </row>
        <row r="32">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row>
        <row r="33">
          <cell r="G33">
            <v>500</v>
          </cell>
          <cell r="H33">
            <v>510</v>
          </cell>
          <cell r="I33">
            <v>520</v>
          </cell>
          <cell r="J33">
            <v>531</v>
          </cell>
          <cell r="K33">
            <v>541</v>
          </cell>
          <cell r="L33">
            <v>552</v>
          </cell>
          <cell r="M33">
            <v>563</v>
          </cell>
          <cell r="N33">
            <v>574</v>
          </cell>
          <cell r="O33">
            <v>586</v>
          </cell>
          <cell r="P33">
            <v>598</v>
          </cell>
          <cell r="Q33">
            <v>0</v>
          </cell>
          <cell r="R33">
            <v>0</v>
          </cell>
          <cell r="S33">
            <v>0</v>
          </cell>
          <cell r="T33">
            <v>0</v>
          </cell>
          <cell r="U33">
            <v>0</v>
          </cell>
          <cell r="V33">
            <v>0</v>
          </cell>
          <cell r="W33">
            <v>0</v>
          </cell>
          <cell r="X33">
            <v>0</v>
          </cell>
          <cell r="Y33">
            <v>0</v>
          </cell>
          <cell r="Z33">
            <v>0</v>
          </cell>
        </row>
        <row r="34">
          <cell r="G34">
            <v>88</v>
          </cell>
          <cell r="H34">
            <v>90</v>
          </cell>
          <cell r="I34">
            <v>93</v>
          </cell>
          <cell r="J34">
            <v>96</v>
          </cell>
          <cell r="K34">
            <v>98</v>
          </cell>
          <cell r="L34">
            <v>101</v>
          </cell>
          <cell r="M34">
            <v>104</v>
          </cell>
          <cell r="N34">
            <v>108</v>
          </cell>
          <cell r="O34">
            <v>111</v>
          </cell>
          <cell r="P34">
            <v>114</v>
          </cell>
          <cell r="Q34">
            <v>118</v>
          </cell>
          <cell r="R34">
            <v>121</v>
          </cell>
          <cell r="S34">
            <v>125</v>
          </cell>
          <cell r="T34">
            <v>128</v>
          </cell>
          <cell r="U34">
            <v>132</v>
          </cell>
          <cell r="V34">
            <v>136</v>
          </cell>
          <cell r="W34">
            <v>140</v>
          </cell>
          <cell r="X34">
            <v>145</v>
          </cell>
          <cell r="Y34">
            <v>149</v>
          </cell>
          <cell r="Z34">
            <v>153</v>
          </cell>
        </row>
        <row r="35">
          <cell r="G35">
            <v>250</v>
          </cell>
          <cell r="H35">
            <v>258</v>
          </cell>
          <cell r="I35">
            <v>265</v>
          </cell>
          <cell r="J35">
            <v>273</v>
          </cell>
          <cell r="K35">
            <v>281</v>
          </cell>
          <cell r="L35">
            <v>290</v>
          </cell>
          <cell r="M35">
            <v>299</v>
          </cell>
          <cell r="N35">
            <v>307</v>
          </cell>
          <cell r="O35">
            <v>317</v>
          </cell>
          <cell r="P35">
            <v>326</v>
          </cell>
          <cell r="Q35">
            <v>336</v>
          </cell>
          <cell r="R35">
            <v>346</v>
          </cell>
          <cell r="S35">
            <v>356</v>
          </cell>
          <cell r="T35">
            <v>367</v>
          </cell>
          <cell r="U35">
            <v>378</v>
          </cell>
          <cell r="V35">
            <v>389</v>
          </cell>
          <cell r="W35">
            <v>401</v>
          </cell>
          <cell r="X35">
            <v>413</v>
          </cell>
          <cell r="Y35">
            <v>426</v>
          </cell>
          <cell r="Z35">
            <v>438</v>
          </cell>
        </row>
        <row r="36">
          <cell r="G36">
            <v>70</v>
          </cell>
          <cell r="H36">
            <v>72</v>
          </cell>
          <cell r="I36">
            <v>74</v>
          </cell>
          <cell r="J36">
            <v>76</v>
          </cell>
          <cell r="K36">
            <v>79</v>
          </cell>
          <cell r="L36">
            <v>81</v>
          </cell>
          <cell r="M36">
            <v>84</v>
          </cell>
          <cell r="N36">
            <v>86</v>
          </cell>
          <cell r="O36">
            <v>89</v>
          </cell>
          <cell r="P36">
            <v>91</v>
          </cell>
          <cell r="Q36">
            <v>94</v>
          </cell>
          <cell r="R36">
            <v>97</v>
          </cell>
          <cell r="S36">
            <v>100</v>
          </cell>
          <cell r="T36">
            <v>103</v>
          </cell>
          <cell r="U36">
            <v>106</v>
          </cell>
          <cell r="V36">
            <v>109</v>
          </cell>
          <cell r="W36">
            <v>112</v>
          </cell>
          <cell r="X36">
            <v>116</v>
          </cell>
          <cell r="Y36">
            <v>119</v>
          </cell>
          <cell r="Z36">
            <v>123</v>
          </cell>
        </row>
        <row r="37">
          <cell r="G37">
            <v>55</v>
          </cell>
          <cell r="H37">
            <v>57</v>
          </cell>
          <cell r="I37">
            <v>58</v>
          </cell>
          <cell r="J37">
            <v>60</v>
          </cell>
          <cell r="K37">
            <v>62</v>
          </cell>
          <cell r="L37">
            <v>64</v>
          </cell>
          <cell r="M37">
            <v>66</v>
          </cell>
          <cell r="N37">
            <v>68</v>
          </cell>
          <cell r="O37">
            <v>70</v>
          </cell>
          <cell r="P37">
            <v>72</v>
          </cell>
          <cell r="Q37">
            <v>74</v>
          </cell>
          <cell r="R37">
            <v>76</v>
          </cell>
          <cell r="S37">
            <v>79</v>
          </cell>
          <cell r="T37">
            <v>81</v>
          </cell>
          <cell r="U37">
            <v>83</v>
          </cell>
          <cell r="V37">
            <v>86</v>
          </cell>
          <cell r="W37">
            <v>88</v>
          </cell>
          <cell r="X37">
            <v>91</v>
          </cell>
          <cell r="Y37">
            <v>94</v>
          </cell>
          <cell r="Z37">
            <v>97</v>
          </cell>
        </row>
        <row r="38">
          <cell r="G38">
            <v>900</v>
          </cell>
          <cell r="H38">
            <v>927</v>
          </cell>
          <cell r="I38">
            <v>955</v>
          </cell>
          <cell r="J38">
            <v>983</v>
          </cell>
          <cell r="K38">
            <v>1013</v>
          </cell>
          <cell r="L38">
            <v>1043</v>
          </cell>
          <cell r="M38">
            <v>1075</v>
          </cell>
          <cell r="N38">
            <v>1107</v>
          </cell>
          <cell r="O38">
            <v>1140</v>
          </cell>
          <cell r="P38">
            <v>1174</v>
          </cell>
          <cell r="Q38">
            <v>1210</v>
          </cell>
          <cell r="R38">
            <v>1246</v>
          </cell>
          <cell r="S38">
            <v>1283</v>
          </cell>
          <cell r="T38">
            <v>1322</v>
          </cell>
          <cell r="U38">
            <v>1361</v>
          </cell>
          <cell r="V38">
            <v>1402</v>
          </cell>
          <cell r="W38">
            <v>1444</v>
          </cell>
          <cell r="X38">
            <v>1488</v>
          </cell>
          <cell r="Y38">
            <v>1532</v>
          </cell>
          <cell r="Z38">
            <v>1578</v>
          </cell>
        </row>
        <row r="41">
          <cell r="F41">
            <v>1200</v>
          </cell>
          <cell r="G41">
            <v>0</v>
          </cell>
        </row>
        <row r="51">
          <cell r="G51">
            <v>3366.92</v>
          </cell>
          <cell r="H51">
            <v>3180.7200000000003</v>
          </cell>
          <cell r="I51">
            <v>2973.76</v>
          </cell>
          <cell r="J51">
            <v>2741</v>
          </cell>
          <cell r="K51">
            <v>2485.3199999999997</v>
          </cell>
          <cell r="L51">
            <v>2451.1999999999998</v>
          </cell>
          <cell r="M51">
            <v>2407.4287999999988</v>
          </cell>
          <cell r="N51">
            <v>2358.0517760000002</v>
          </cell>
          <cell r="O51">
            <v>2295.9944115199996</v>
          </cell>
          <cell r="P51">
            <v>2229.2222997503986</v>
          </cell>
          <cell r="Q51">
            <v>2726.6622997503982</v>
          </cell>
          <cell r="R51">
            <v>2613.1422997503983</v>
          </cell>
          <cell r="S51">
            <v>2487.5022997503984</v>
          </cell>
          <cell r="T51">
            <v>2349.7822997503981</v>
          </cell>
          <cell r="U51">
            <v>2197.9422997503984</v>
          </cell>
          <cell r="V51">
            <v>2030.9422997503984</v>
          </cell>
          <cell r="W51">
            <v>1848.7022997503984</v>
          </cell>
          <cell r="X51">
            <v>1648.2622997503984</v>
          </cell>
          <cell r="Y51">
            <v>1431.5422997503983</v>
          </cell>
          <cell r="Z51">
            <v>1195.4622997503984</v>
          </cell>
        </row>
        <row r="53">
          <cell r="G53">
            <v>-420.98000000000047</v>
          </cell>
          <cell r="H53">
            <v>-678.06100000000015</v>
          </cell>
          <cell r="I53">
            <v>-887.06100000000015</v>
          </cell>
          <cell r="J53">
            <v>-1121.9180000000006</v>
          </cell>
          <cell r="K53">
            <v>-1379.755000000001</v>
          </cell>
          <cell r="L53">
            <v>949.69899999999961</v>
          </cell>
          <cell r="M53">
            <v>512.79379999999878</v>
          </cell>
          <cell r="N53">
            <v>461.01293600000008</v>
          </cell>
          <cell r="O53">
            <v>646.48487471999965</v>
          </cell>
          <cell r="P53">
            <v>577.16919221439844</v>
          </cell>
          <cell r="Q53">
            <v>2726.6622997503982</v>
          </cell>
          <cell r="R53">
            <v>2613.1422997503983</v>
          </cell>
          <cell r="S53">
            <v>2487.5022997503984</v>
          </cell>
          <cell r="T53">
            <v>2349.7822997503981</v>
          </cell>
          <cell r="U53">
            <v>2197.9422997503984</v>
          </cell>
          <cell r="V53">
            <v>2030.9422997503984</v>
          </cell>
          <cell r="W53">
            <v>1848.7022997503984</v>
          </cell>
          <cell r="X53">
            <v>1648.2622997503984</v>
          </cell>
          <cell r="Y53">
            <v>1431.5422997503983</v>
          </cell>
          <cell r="Z53">
            <v>1195.4622997503984</v>
          </cell>
        </row>
        <row r="58">
          <cell r="G58">
            <v>-420.98000000000047</v>
          </cell>
          <cell r="H58">
            <v>-678.06100000000015</v>
          </cell>
          <cell r="I58">
            <v>-887.06100000000015</v>
          </cell>
          <cell r="J58">
            <v>-1121.9180000000006</v>
          </cell>
          <cell r="K58">
            <v>-1379.755000000001</v>
          </cell>
          <cell r="L58">
            <v>633.44923299999971</v>
          </cell>
          <cell r="M58">
            <v>342.03346459999926</v>
          </cell>
          <cell r="N58">
            <v>307.49562831200001</v>
          </cell>
          <cell r="O58">
            <v>431.20541143823971</v>
          </cell>
          <cell r="P58">
            <v>384.97185120700385</v>
          </cell>
          <cell r="Q58">
            <v>1818.6837539335156</v>
          </cell>
          <cell r="R58">
            <v>1742.9659139335156</v>
          </cell>
          <cell r="S58">
            <v>1659.1640339335158</v>
          </cell>
          <cell r="T58">
            <v>1567.3047939335156</v>
          </cell>
          <cell r="U58">
            <v>1466.0275139335158</v>
          </cell>
          <cell r="V58">
            <v>1354.6385139335157</v>
          </cell>
          <cell r="W58">
            <v>1233.0844339335158</v>
          </cell>
          <cell r="X58">
            <v>1099.3909539335157</v>
          </cell>
          <cell r="Y58">
            <v>954.83871393351569</v>
          </cell>
          <cell r="Z58">
            <v>797.37335393351577</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LBO Cover"/>
      <sheetName val="EBITDA"/>
      <sheetName val="Sponsor LBO"/>
      <sheetName val="Studio Cover"/>
      <sheetName val="Studio DCF"/>
      <sheetName val="Key Assumptions"/>
      <sheetName val="Film Type Summary"/>
      <sheetName val="CF Timing"/>
      <sheetName val="Box"/>
      <sheetName val="Studio Home Video"/>
      <sheetName val="Studio Pay TV"/>
      <sheetName val="Studio Free TV"/>
      <sheetName val="Front Page"/>
      <sheetName val="Op Model Cover"/>
      <sheetName val="Consol IS"/>
      <sheetName val="Summary"/>
      <sheetName val="Systems Assump"/>
      <sheetName val="Unit Sales"/>
      <sheetName val="Network"/>
      <sheetName val="DMR"/>
      <sheetName val="New Films Summary"/>
      <sheetName val="Film Summary"/>
      <sheetName val="New Films"/>
      <sheetName val="New Films CF Timing"/>
      <sheetName val="New Films Home Video"/>
      <sheetName val="New Films Pay &amp; Free TV"/>
      <sheetName val="Cash Flow"/>
      <sheetName val="D&amp;A"/>
      <sheetName val="NIL"/>
      <sheetName val="Operations Model&gt;&gt;&gt;"/>
      <sheetName val="JV Analysis"/>
      <sheetName val="Studio Slots"/>
      <sheetName val="JV (film) deal"/>
      <sheetName val="JV (digital) deal"/>
      <sheetName val="Systems Detail Assump"/>
      <sheetName val="Library Films"/>
      <sheetName val="Installs"/>
      <sheetName val="Brad summary"/>
      <sheetName val="Signings comparison"/>
      <sheetName val="Non DMR"/>
      <sheetName val="Film Cash"/>
      <sheetName val="Deferred Revenue"/>
      <sheetName val="Backlog Summary"/>
      <sheetName val="Other Systems"/>
      <sheetName val="Backlog GT"/>
      <sheetName val="Backlog SR"/>
      <sheetName val="Backlog MPX"/>
      <sheetName val="Settlements &amp; Absorp"/>
      <sheetName val="New GT STL"/>
      <sheetName val="Upgrade"/>
      <sheetName val="New SR"/>
      <sheetName val="New MPX"/>
      <sheetName val="New MPXR"/>
      <sheetName val="3D Digital"/>
      <sheetName val="JV film"/>
      <sheetName val="JV digital"/>
      <sheetName val="Upfronts -Revenue vs. Cash"/>
      <sheetName val="Upf 2006B"/>
      <sheetName val="Upf 2004A 2005A"/>
      <sheetName val="2005 Signings"/>
      <sheetName val="Act Fcst P&amp;L"/>
      <sheetName val="Existing JVs"/>
      <sheetName val="2005 2006 Libr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row r="6">
          <cell r="D6">
            <v>0.1</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
      <sheetName val="Football Chart"/>
      <sheetName val="Summary IS"/>
      <sheetName val="Sources &amp; Uses"/>
      <sheetName val="DCF"/>
      <sheetName val="LBO Returns"/>
      <sheetName val="DCF Sensitivities"/>
      <sheetName val="Dividend Recap"/>
      <sheetName val="Sponsor Dividend Recap"/>
      <sheetName val="IPO"/>
      <sheetName val="Sponsor Analysis"/>
      <sheetName val="ADCO Model v3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nks to tabs"/>
      <sheetName val="Summary Page"/>
      <sheetName val="Front Page"/>
      <sheetName val="P&amp;L"/>
      <sheetName val="EBITDA"/>
      <sheetName val="Unit Sales"/>
      <sheetName val="JV digital deal"/>
      <sheetName val="JV AMC"/>
      <sheetName val="JV Regal"/>
      <sheetName val="DMR Curr Yr"/>
      <sheetName val="STOP"/>
      <sheetName val="Install by status"/>
      <sheetName val="Backlog Dec 2008"/>
      <sheetName val="Theatres showing DMR"/>
      <sheetName val="DMR per system"/>
      <sheetName val="DMR cos"/>
      <sheetName val="DMR Spillover"/>
      <sheetName val="DMR rev"/>
      <sheetName val="DMR theatres act"/>
      <sheetName val="VPF"/>
      <sheetName val="Network size"/>
      <sheetName val="Digital deferrals"/>
      <sheetName val="Other STL"/>
      <sheetName val="JV film deal"/>
      <sheetName val="Total Film Dist"/>
      <sheetName val="New releases"/>
      <sheetName val="Existing Library"/>
      <sheetName val="Network"/>
      <sheetName val="Slippage"/>
      <sheetName val="JV Slippage"/>
      <sheetName val="Cash Tax Estimate"/>
      <sheetName val="Bal Sht Essbase"/>
      <sheetName val="Balance Sheet"/>
      <sheetName val="Inventory Proof"/>
      <sheetName val="Inventory"/>
      <sheetName val="Film Cash"/>
      <sheetName val="Cash Flow"/>
      <sheetName val="Cash Flow Harv"/>
      <sheetName val="YTD Sep upfr"/>
      <sheetName val="Deferred Revenue"/>
      <sheetName val="NIL"/>
      <sheetName val="D&amp;A"/>
      <sheetName val="Digital COS"/>
      <sheetName val="Sign to install summary"/>
      <sheetName val="Unsigned installs"/>
      <sheetName val="Systems Assump"/>
      <sheetName val="2008 Signings"/>
      <sheetName val="2007 Signings"/>
      <sheetName val="2006 Signings"/>
      <sheetName val="2005 signings"/>
      <sheetName val="2004 Signings"/>
      <sheetName val="Backlog other rev"/>
      <sheetName val="Legacy sys rev costs"/>
      <sheetName val="New GT STL"/>
      <sheetName val="Upgrade"/>
      <sheetName val="New SR"/>
      <sheetName val="New MPX"/>
      <sheetName val="Exist Net Purch MPX"/>
      <sheetName val="Exist Net Purch GT_SR"/>
      <sheetName val="3D Digital"/>
      <sheetName val="JV film"/>
      <sheetName val="JV AMC deal"/>
      <sheetName val="JV digital"/>
      <sheetName val="Existing JVs"/>
      <sheetName val="Existing Int'l JVs"/>
      <sheetName val="Act Fcst P&amp;L"/>
      <sheetName val="2009B P&amp;L"/>
      <sheetName val="LRP presented to BOD 02.13.09"/>
      <sheetName val="Model"/>
    </sheetNames>
    <sheetDataSet>
      <sheetData sheetId="0"/>
      <sheetData sheetId="1"/>
      <sheetData sheetId="2"/>
      <sheetData sheetId="3"/>
      <sheetData sheetId="4"/>
      <sheetData sheetId="5"/>
      <sheetData sheetId="6" refreshError="1">
        <row r="24">
          <cell r="G24">
            <v>360</v>
          </cell>
        </row>
      </sheetData>
      <sheetData sheetId="7" refreshError="1">
        <row r="24">
          <cell r="G24">
            <v>360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BITDA Rec"/>
      <sheetName val="DMR Rec"/>
      <sheetName val="JV Rec"/>
      <sheetName val="Summary vs Sep"/>
      <sheetName val="P&amp;L vs Sep"/>
      <sheetName val="Assump vs Sep"/>
      <sheetName val="Maint vs Sep"/>
      <sheetName val="rec schedules"/>
      <sheetName val="Links to tabs"/>
      <sheetName val="COVER"/>
      <sheetName val="Summary new EPS"/>
      <sheetName val="Assumptions"/>
      <sheetName val="P&amp;L new EPS"/>
      <sheetName val="EBITDA"/>
      <sheetName val="Unit Sales"/>
      <sheetName val="JV P&amp;L"/>
      <sheetName val="DMR"/>
      <sheetName val="Network"/>
      <sheetName val="STL Margin Support"/>
      <sheetName val="Maint support"/>
      <sheetName val="JV hybrids Support"/>
      <sheetName val="JV take Rate"/>
      <sheetName val="STOP"/>
      <sheetName val="Front Page"/>
      <sheetName val="Cash Flow"/>
      <sheetName val="Balance Sheet Board"/>
      <sheetName val="Balance Sheet"/>
      <sheetName val="Balance Sheet for pres"/>
      <sheetName val="Sheet1"/>
      <sheetName val="Backlog Dec 2011"/>
      <sheetName val="JV cost summary for Joe"/>
      <sheetName val="JV Calc"/>
      <sheetName val="JV GBO by circuit"/>
      <sheetName val="JV Hybrid Calc"/>
      <sheetName val="PSA"/>
      <sheetName val="Backlog other rev"/>
      <sheetName val="DMR details"/>
      <sheetName val="Summary Refinance"/>
      <sheetName val="Other STL"/>
      <sheetName val="OL"/>
      <sheetName val="Slippage"/>
      <sheetName val="Home Slippage"/>
      <sheetName val="Cash Tax Estimate"/>
      <sheetName val="Bal Sht Essbase"/>
      <sheetName val="Inventory"/>
      <sheetName val="Film Cash"/>
      <sheetName val="Deferred Revenue"/>
      <sheetName val="2011 Budget-Mthly-Current-Net"/>
      <sheetName val="P8-Bklg Summary-Final-updated"/>
      <sheetName val="NIL"/>
      <sheetName val="NIL receipts VL 2012"/>
      <sheetName val="LTAR receipts 2012"/>
      <sheetName val="NIL receipts VL"/>
      <sheetName val="LTAR receipts"/>
      <sheetName val="D&amp;A"/>
      <sheetName val="Sign to install summary"/>
      <sheetName val="Unsigned installs"/>
      <sheetName val="Signings"/>
      <sheetName val="Legacy sys rev costs"/>
      <sheetName val="Digital Upg"/>
      <sheetName val="Home"/>
      <sheetName val="4K (Sale)"/>
      <sheetName val="4K (hybrid)"/>
      <sheetName val="3D Digital"/>
      <sheetName val="Act Fcst P&amp;L"/>
      <sheetName val="StockBasedComp"/>
      <sheetName val="2011 Signings"/>
      <sheetName val="2012-2020 Signings"/>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ow r="35">
          <cell r="D35">
            <v>25</v>
          </cell>
        </row>
      </sheetData>
      <sheetData sheetId="12">
        <row r="120">
          <cell r="I120">
            <v>49386.864350459437</v>
          </cell>
        </row>
      </sheetData>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112">
          <cell r="H112">
            <v>67858.856</v>
          </cell>
        </row>
      </sheetData>
      <sheetData sheetId="24"/>
      <sheetData sheetId="25" refreshError="1"/>
      <sheetData sheetId="26"/>
      <sheetData sheetId="27" refreshError="1"/>
      <sheetData sheetId="28" refreshError="1"/>
      <sheetData sheetId="29" refreshError="1"/>
      <sheetData sheetId="30" refreshError="1"/>
      <sheetData sheetId="31">
        <row r="793">
          <cell r="D793">
            <v>400000</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refreshError="1"/>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sheetData sheetId="55" refreshError="1"/>
      <sheetData sheetId="56" refreshError="1"/>
      <sheetData sheetId="57" refreshError="1"/>
      <sheetData sheetId="58" refreshError="1"/>
      <sheetData sheetId="59" refreshError="1"/>
      <sheetData sheetId="60"/>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P3 MarkUp Cost Rept Form"/>
      <sheetName val="Rev_Exp-Budget Apr 15"/>
      <sheetName val="HP3 Rev_Exp per Cost Report"/>
      <sheetName val="Dev Budget Breakdown"/>
      <sheetName val="JV AMC"/>
      <sheetName val="JV digital deal"/>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nt"/>
      <sheetName val="Maint"/>
      <sheetName val="Sheet3"/>
      <sheetName val="HP3 MarkUp Cost Rept Form"/>
    </sheetNames>
    <sheetDataSet>
      <sheetData sheetId="0" refreshError="1"/>
      <sheetData sheetId="1" refreshError="1"/>
      <sheetData sheetId="2" refreshError="1">
        <row r="14">
          <cell r="A14" t="str">
            <v>Adachi-ku Culture Centre</v>
          </cell>
          <cell r="B14">
            <v>7464.3989999999994</v>
          </cell>
          <cell r="C14">
            <v>7140.77</v>
          </cell>
          <cell r="D14">
            <v>323.64</v>
          </cell>
          <cell r="F14">
            <v>7464.3989999999994</v>
          </cell>
          <cell r="G14">
            <v>7140.77</v>
          </cell>
          <cell r="H14">
            <v>323.64</v>
          </cell>
        </row>
        <row r="15">
          <cell r="A15" t="str">
            <v>Adlabs, Mumbai</v>
          </cell>
          <cell r="B15">
            <v>16319.07</v>
          </cell>
          <cell r="C15">
            <v>16319.07</v>
          </cell>
          <cell r="D15">
            <v>0</v>
          </cell>
          <cell r="F15">
            <v>16319.07</v>
          </cell>
          <cell r="G15">
            <v>16319.07</v>
          </cell>
          <cell r="H15">
            <v>0</v>
          </cell>
        </row>
        <row r="16">
          <cell r="A16" t="str">
            <v>Aguascalientes Mexico</v>
          </cell>
          <cell r="B16">
            <v>12919.15</v>
          </cell>
          <cell r="C16">
            <v>12919.14</v>
          </cell>
          <cell r="D16">
            <v>0.01</v>
          </cell>
          <cell r="F16">
            <v>12919.15</v>
          </cell>
          <cell r="G16">
            <v>12919.14</v>
          </cell>
          <cell r="H16">
            <v>0.01</v>
          </cell>
        </row>
        <row r="17">
          <cell r="A17" t="str">
            <v>Ahmedabad, India</v>
          </cell>
          <cell r="B17">
            <v>26680.75</v>
          </cell>
          <cell r="C17">
            <v>25598.04</v>
          </cell>
          <cell r="D17">
            <v>1082.71</v>
          </cell>
          <cell r="F17">
            <v>26680.75</v>
          </cell>
          <cell r="G17">
            <v>25598.04</v>
          </cell>
          <cell r="H17">
            <v>1082.71</v>
          </cell>
        </row>
        <row r="18">
          <cell r="A18" t="str">
            <v>Alamogordo Space Center</v>
          </cell>
          <cell r="B18">
            <v>10784.97</v>
          </cell>
          <cell r="C18">
            <v>10799.5191</v>
          </cell>
          <cell r="D18">
            <v>-14.55</v>
          </cell>
          <cell r="F18">
            <v>10784.97</v>
          </cell>
          <cell r="G18">
            <v>10799.5191</v>
          </cell>
          <cell r="H18">
            <v>-14.55</v>
          </cell>
        </row>
        <row r="19">
          <cell r="A19" t="str">
            <v>Amneville (Gaumont 2)</v>
          </cell>
          <cell r="B19">
            <v>30393.58</v>
          </cell>
          <cell r="C19">
            <v>30653.356200000002</v>
          </cell>
          <cell r="D19">
            <v>-259.79000000000002</v>
          </cell>
          <cell r="F19">
            <v>30393.58</v>
          </cell>
          <cell r="G19">
            <v>30653.356200000002</v>
          </cell>
          <cell r="H19">
            <v>-259.79000000000002</v>
          </cell>
        </row>
        <row r="20">
          <cell r="A20" t="str">
            <v>Ankara, Turkey</v>
          </cell>
          <cell r="B20">
            <v>15729.16</v>
          </cell>
          <cell r="C20">
            <v>16250</v>
          </cell>
          <cell r="D20">
            <v>-520.85</v>
          </cell>
          <cell r="F20">
            <v>15729.16</v>
          </cell>
          <cell r="G20">
            <v>16250</v>
          </cell>
          <cell r="H20">
            <v>-520.85</v>
          </cell>
        </row>
        <row r="21">
          <cell r="A21" t="str">
            <v>Aomori-Shirakami Visitor's Ctr</v>
          </cell>
          <cell r="B21">
            <v>21354.704999999998</v>
          </cell>
          <cell r="C21">
            <v>20434.05</v>
          </cell>
          <cell r="D21">
            <v>920.65</v>
          </cell>
          <cell r="F21">
            <v>21354.704999999998</v>
          </cell>
          <cell r="G21">
            <v>20434.05</v>
          </cell>
          <cell r="H21">
            <v>920.65</v>
          </cell>
        </row>
        <row r="22">
          <cell r="A22" t="str">
            <v>Atlanta Fernbank Museum of Natural Hist</v>
          </cell>
          <cell r="B22">
            <v>18700.560000000001</v>
          </cell>
          <cell r="C22">
            <v>18203.622600000002</v>
          </cell>
          <cell r="D22">
            <v>496.95</v>
          </cell>
          <cell r="F22">
            <v>18700.560000000001</v>
          </cell>
          <cell r="G22">
            <v>18203.622600000002</v>
          </cell>
          <cell r="H22">
            <v>496.95</v>
          </cell>
        </row>
        <row r="23">
          <cell r="A23" t="str">
            <v>Atlantic City, Tropicana</v>
          </cell>
          <cell r="B23">
            <v>12500.01</v>
          </cell>
          <cell r="C23">
            <v>12500.01</v>
          </cell>
          <cell r="D23">
            <v>0</v>
          </cell>
          <cell r="F23">
            <v>12500.01</v>
          </cell>
          <cell r="G23">
            <v>12500.01</v>
          </cell>
          <cell r="H23">
            <v>0</v>
          </cell>
        </row>
        <row r="24">
          <cell r="A24" t="str">
            <v>Austin-Texas State History Museum</v>
          </cell>
          <cell r="B24">
            <v>22322.22</v>
          </cell>
          <cell r="C24">
            <v>28150</v>
          </cell>
          <cell r="D24">
            <v>-5827.77</v>
          </cell>
          <cell r="F24">
            <v>22322.22</v>
          </cell>
          <cell r="G24">
            <v>28150</v>
          </cell>
          <cell r="H24">
            <v>-5827.77</v>
          </cell>
          <cell r="J24" t="str">
            <v>Training rev not received in Jan 13k</v>
          </cell>
        </row>
        <row r="25">
          <cell r="A25" t="str">
            <v>Baltimore, Maryland Upgrade</v>
          </cell>
          <cell r="B25">
            <v>24215.1</v>
          </cell>
          <cell r="C25">
            <v>23235.285900000003</v>
          </cell>
          <cell r="D25">
            <v>979.8</v>
          </cell>
          <cell r="F25">
            <v>24215.1</v>
          </cell>
          <cell r="G25">
            <v>23235.285900000003</v>
          </cell>
          <cell r="H25">
            <v>979.8</v>
          </cell>
        </row>
        <row r="26">
          <cell r="A26" t="str">
            <v>Barcelona Spain Port 2000</v>
          </cell>
          <cell r="B26">
            <v>22500</v>
          </cell>
          <cell r="C26">
            <v>23175</v>
          </cell>
          <cell r="D26">
            <v>-675</v>
          </cell>
          <cell r="F26">
            <v>22500</v>
          </cell>
          <cell r="G26">
            <v>23175</v>
          </cell>
          <cell r="H26">
            <v>-675</v>
          </cell>
        </row>
        <row r="27">
          <cell r="A27" t="str">
            <v>Baseball Cafe</v>
          </cell>
          <cell r="B27">
            <v>6181.5</v>
          </cell>
          <cell r="C27">
            <v>5915</v>
          </cell>
          <cell r="D27">
            <v>266.51</v>
          </cell>
          <cell r="F27">
            <v>6181.5</v>
          </cell>
          <cell r="G27">
            <v>5915</v>
          </cell>
          <cell r="H27">
            <v>266.51</v>
          </cell>
        </row>
        <row r="28">
          <cell r="A28" t="str">
            <v>Berlin Germany (Sony)</v>
          </cell>
          <cell r="B28">
            <v>28317.06</v>
          </cell>
          <cell r="C28">
            <v>29754.27</v>
          </cell>
          <cell r="D28">
            <v>-1437.21</v>
          </cell>
          <cell r="F28">
            <v>28317.06</v>
          </cell>
          <cell r="G28">
            <v>29754.27</v>
          </cell>
          <cell r="H28">
            <v>-1437.21</v>
          </cell>
        </row>
        <row r="29">
          <cell r="A29" t="str">
            <v>Birmingham Discovery 2000</v>
          </cell>
          <cell r="B29">
            <v>9329.67</v>
          </cell>
          <cell r="C29">
            <v>9329.6650000000009</v>
          </cell>
          <cell r="D29">
            <v>0</v>
          </cell>
          <cell r="F29">
            <v>9329.67</v>
          </cell>
          <cell r="G29">
            <v>9329.6650000000009</v>
          </cell>
          <cell r="H29">
            <v>0</v>
          </cell>
        </row>
        <row r="30">
          <cell r="A30" t="str">
            <v>Birmingham, England (Millenium Point)</v>
          </cell>
          <cell r="B30">
            <v>23993.75</v>
          </cell>
          <cell r="C30">
            <v>23993.75</v>
          </cell>
          <cell r="D30">
            <v>-0.01</v>
          </cell>
          <cell r="F30">
            <v>23993.75</v>
          </cell>
          <cell r="G30">
            <v>23993.75</v>
          </cell>
          <cell r="H30">
            <v>-0.01</v>
          </cell>
        </row>
        <row r="31">
          <cell r="A31" t="str">
            <v>Boise (Regal)</v>
          </cell>
          <cell r="B31">
            <v>9270</v>
          </cell>
          <cell r="C31">
            <v>9270</v>
          </cell>
          <cell r="D31">
            <v>0</v>
          </cell>
          <cell r="F31">
            <v>9270</v>
          </cell>
          <cell r="G31">
            <v>9270</v>
          </cell>
          <cell r="H31">
            <v>0</v>
          </cell>
        </row>
        <row r="32">
          <cell r="A32" t="str">
            <v>Boston Museum of Science</v>
          </cell>
          <cell r="B32">
            <v>15965.36</v>
          </cell>
          <cell r="C32">
            <v>22565.31</v>
          </cell>
          <cell r="D32">
            <v>-6599.95</v>
          </cell>
          <cell r="F32">
            <v>15965.36</v>
          </cell>
          <cell r="G32">
            <v>22565.31</v>
          </cell>
          <cell r="H32">
            <v>-6599.95</v>
          </cell>
          <cell r="J32" t="str">
            <v xml:space="preserve">SPP Training fee for 6.6k </v>
          </cell>
        </row>
        <row r="33">
          <cell r="A33" t="str">
            <v>Bradford Nat. Mus. Of Photo, film &amp; TV</v>
          </cell>
          <cell r="B33">
            <v>11768.94</v>
          </cell>
          <cell r="C33">
            <v>11768.94</v>
          </cell>
          <cell r="D33">
            <v>0</v>
          </cell>
          <cell r="F33">
            <v>11768.94</v>
          </cell>
          <cell r="G33">
            <v>11768.94</v>
          </cell>
          <cell r="H33">
            <v>0</v>
          </cell>
        </row>
        <row r="34">
          <cell r="A34" t="str">
            <v>Brampton - Famous Player #8</v>
          </cell>
          <cell r="B34">
            <v>12500.01</v>
          </cell>
          <cell r="C34">
            <v>12500.01</v>
          </cell>
          <cell r="D34">
            <v>0</v>
          </cell>
          <cell r="F34">
            <v>12500.01</v>
          </cell>
          <cell r="G34">
            <v>12500.01</v>
          </cell>
          <cell r="H34">
            <v>0</v>
          </cell>
        </row>
        <row r="35">
          <cell r="A35" t="str">
            <v>Branson Ozark's Discovery IMAX Theatre</v>
          </cell>
          <cell r="B35">
            <v>21002.31</v>
          </cell>
          <cell r="C35">
            <v>21096.974999999999</v>
          </cell>
          <cell r="D35">
            <v>-94.65</v>
          </cell>
          <cell r="F35">
            <v>21002.31</v>
          </cell>
          <cell r="G35">
            <v>21096.974999999999</v>
          </cell>
          <cell r="H35">
            <v>-94.65</v>
          </cell>
        </row>
        <row r="36">
          <cell r="A36" t="str">
            <v>Bratislava, Slovakia</v>
          </cell>
          <cell r="B36">
            <v>26504.6</v>
          </cell>
          <cell r="C36">
            <v>26202.6</v>
          </cell>
          <cell r="D36">
            <v>302</v>
          </cell>
          <cell r="F36">
            <v>26504.6</v>
          </cell>
          <cell r="G36">
            <v>26202.6</v>
          </cell>
          <cell r="H36">
            <v>302</v>
          </cell>
        </row>
        <row r="37">
          <cell r="A37" t="str">
            <v>Bremen, Germany</v>
          </cell>
          <cell r="B37">
            <v>0</v>
          </cell>
          <cell r="C37">
            <v>18565</v>
          </cell>
          <cell r="D37">
            <v>-18564.990000000002</v>
          </cell>
          <cell r="F37">
            <v>0</v>
          </cell>
          <cell r="G37">
            <v>18565</v>
          </cell>
          <cell r="H37">
            <v>-18564.990000000002</v>
          </cell>
          <cell r="J37" t="str">
            <v>Thetare closed in March 05</v>
          </cell>
        </row>
        <row r="38">
          <cell r="A38" t="str">
            <v>Bristol, England</v>
          </cell>
          <cell r="B38">
            <v>21871.4</v>
          </cell>
          <cell r="C38">
            <v>31721.1</v>
          </cell>
          <cell r="D38">
            <v>-9849.7000000000007</v>
          </cell>
          <cell r="F38">
            <v>21871.4</v>
          </cell>
          <cell r="G38">
            <v>31721.1</v>
          </cell>
          <cell r="H38">
            <v>-9849.7000000000007</v>
          </cell>
          <cell r="J38" t="str">
            <v>Moved to Tier 2 .Backdated the invoicing</v>
          </cell>
        </row>
        <row r="39">
          <cell r="A39" t="str">
            <v>Bruhl Phantasialand</v>
          </cell>
          <cell r="B39">
            <v>28746.240000000002</v>
          </cell>
          <cell r="C39">
            <v>28746.255000000005</v>
          </cell>
          <cell r="D39">
            <v>-0.03</v>
          </cell>
          <cell r="F39">
            <v>28746.240000000002</v>
          </cell>
          <cell r="G39">
            <v>28746.255000000005</v>
          </cell>
          <cell r="H39">
            <v>-0.03</v>
          </cell>
        </row>
        <row r="40">
          <cell r="A40" t="str">
            <v>Brussels Kinepolos</v>
          </cell>
          <cell r="B40">
            <v>10000</v>
          </cell>
          <cell r="C40">
            <v>10300</v>
          </cell>
          <cell r="D40">
            <v>-299.99</v>
          </cell>
          <cell r="F40">
            <v>10000</v>
          </cell>
          <cell r="G40">
            <v>10300</v>
          </cell>
          <cell r="H40">
            <v>-299.99</v>
          </cell>
        </row>
        <row r="41">
          <cell r="A41" t="str">
            <v>Cairo, Egypt</v>
          </cell>
          <cell r="B41">
            <v>18618.900000000001</v>
          </cell>
          <cell r="C41">
            <v>18618.900000000001</v>
          </cell>
          <cell r="D41">
            <v>0</v>
          </cell>
          <cell r="F41">
            <v>18618.900000000001</v>
          </cell>
          <cell r="G41">
            <v>18618.900000000001</v>
          </cell>
          <cell r="H41">
            <v>0</v>
          </cell>
        </row>
        <row r="42">
          <cell r="A42" t="str">
            <v>Calgary-FP #2</v>
          </cell>
          <cell r="B42">
            <v>7601.41</v>
          </cell>
          <cell r="C42">
            <v>8435.25</v>
          </cell>
          <cell r="D42">
            <v>-833.84</v>
          </cell>
          <cell r="F42">
            <v>7601.41</v>
          </cell>
          <cell r="G42">
            <v>8435.25</v>
          </cell>
          <cell r="H42">
            <v>-833.84</v>
          </cell>
        </row>
        <row r="43">
          <cell r="A43" t="str">
            <v>Cathedral City (T173)</v>
          </cell>
          <cell r="B43">
            <v>9376.5300000000007</v>
          </cell>
          <cell r="C43">
            <v>10815</v>
          </cell>
          <cell r="D43">
            <v>-1438.47</v>
          </cell>
          <cell r="F43">
            <v>9376.5300000000007</v>
          </cell>
          <cell r="G43">
            <v>10815</v>
          </cell>
          <cell r="H43">
            <v>-1438.47</v>
          </cell>
        </row>
        <row r="44">
          <cell r="A44" t="str">
            <v>Cedar Rapids, Iowa</v>
          </cell>
          <cell r="B44">
            <v>10962.72</v>
          </cell>
          <cell r="C44">
            <v>10962.72</v>
          </cell>
          <cell r="D44">
            <v>0</v>
          </cell>
          <cell r="F44">
            <v>10962.72</v>
          </cell>
          <cell r="G44">
            <v>10962.72</v>
          </cell>
          <cell r="H44">
            <v>0</v>
          </cell>
        </row>
        <row r="45">
          <cell r="A45" t="str">
            <v>Chantilly (Dulles Airport), Virginia</v>
          </cell>
          <cell r="B45">
            <v>8319.8700000000008</v>
          </cell>
          <cell r="C45">
            <v>0</v>
          </cell>
          <cell r="D45">
            <v>8319.8700000000008</v>
          </cell>
          <cell r="F45">
            <v>8319.8700000000008</v>
          </cell>
          <cell r="G45">
            <v>0</v>
          </cell>
          <cell r="H45">
            <v>8319.8700000000008</v>
          </cell>
        </row>
        <row r="46">
          <cell r="A46" t="str">
            <v>Charleston, South Carolina</v>
          </cell>
          <cell r="B46">
            <v>12059.7</v>
          </cell>
          <cell r="C46">
            <v>12059.43</v>
          </cell>
          <cell r="D46">
            <v>0.27</v>
          </cell>
          <cell r="F46">
            <v>12059.7</v>
          </cell>
          <cell r="G46">
            <v>12059.43</v>
          </cell>
          <cell r="H46">
            <v>0.27</v>
          </cell>
        </row>
        <row r="47">
          <cell r="A47" t="str">
            <v>Charlotte Discovery Place</v>
          </cell>
          <cell r="B47">
            <v>19121.07</v>
          </cell>
          <cell r="C47">
            <v>18513.827700000002</v>
          </cell>
          <cell r="D47">
            <v>607.23</v>
          </cell>
          <cell r="F47">
            <v>19121.07</v>
          </cell>
          <cell r="G47">
            <v>18513.827700000002</v>
          </cell>
          <cell r="H47">
            <v>607.23</v>
          </cell>
        </row>
        <row r="48">
          <cell r="A48" t="str">
            <v>Chicago Museum Of Science &amp; Industry</v>
          </cell>
          <cell r="B48">
            <v>18000</v>
          </cell>
          <cell r="C48">
            <v>18000</v>
          </cell>
          <cell r="D48">
            <v>0</v>
          </cell>
          <cell r="F48">
            <v>18000</v>
          </cell>
          <cell r="G48">
            <v>18000</v>
          </cell>
          <cell r="H48">
            <v>0</v>
          </cell>
        </row>
        <row r="49">
          <cell r="A49" t="str">
            <v>Cincinnati Museum Center At Union Term</v>
          </cell>
          <cell r="B49">
            <v>10534.8</v>
          </cell>
          <cell r="C49">
            <v>9874.7999999999993</v>
          </cell>
          <cell r="D49">
            <v>660</v>
          </cell>
          <cell r="F49">
            <v>10534.8</v>
          </cell>
          <cell r="G49">
            <v>9874.7999999999993</v>
          </cell>
          <cell r="H49">
            <v>660</v>
          </cell>
        </row>
        <row r="50">
          <cell r="A50" t="str">
            <v>Cinepolis-Monterrey</v>
          </cell>
          <cell r="B50">
            <v>4166.67</v>
          </cell>
          <cell r="C50">
            <v>0</v>
          </cell>
          <cell r="D50">
            <v>4166.67</v>
          </cell>
          <cell r="F50">
            <v>4166.67</v>
          </cell>
          <cell r="G50">
            <v>0</v>
          </cell>
          <cell r="H50">
            <v>4166.67</v>
          </cell>
        </row>
        <row r="51">
          <cell r="A51" t="str">
            <v>Citywalk, LA (Universal)</v>
          </cell>
          <cell r="B51">
            <v>24998.6</v>
          </cell>
          <cell r="C51">
            <v>24998.58</v>
          </cell>
          <cell r="D51">
            <v>0.02</v>
          </cell>
          <cell r="F51">
            <v>24998.6</v>
          </cell>
          <cell r="G51">
            <v>24998.58</v>
          </cell>
          <cell r="H51">
            <v>0.02</v>
          </cell>
        </row>
        <row r="52">
          <cell r="A52" t="str">
            <v>Cleveland The Great Lakes Museum</v>
          </cell>
          <cell r="B52">
            <v>12659.1</v>
          </cell>
          <cell r="C52">
            <v>12659.1</v>
          </cell>
          <cell r="D52">
            <v>0</v>
          </cell>
          <cell r="F52">
            <v>12659.1</v>
          </cell>
          <cell r="G52">
            <v>12659.1</v>
          </cell>
          <cell r="H52">
            <v>0</v>
          </cell>
        </row>
        <row r="53">
          <cell r="A53" t="str">
            <v>Colorado Springs (Cinemark #4)</v>
          </cell>
          <cell r="B53">
            <v>5990.2</v>
          </cell>
          <cell r="C53">
            <v>9561.3869999999988</v>
          </cell>
          <cell r="D53">
            <v>-3571.19</v>
          </cell>
          <cell r="F53">
            <v>5990.2</v>
          </cell>
          <cell r="G53">
            <v>9561.3869999999988</v>
          </cell>
          <cell r="H53">
            <v>-3571.19</v>
          </cell>
          <cell r="J53" t="str">
            <v>CR notes due to incerrect billing</v>
          </cell>
        </row>
        <row r="54">
          <cell r="A54" t="str">
            <v>Coomera, Queensland Dreamworld</v>
          </cell>
          <cell r="B54">
            <v>7500</v>
          </cell>
          <cell r="C54">
            <v>7500</v>
          </cell>
          <cell r="D54">
            <v>0</v>
          </cell>
          <cell r="F54">
            <v>7500</v>
          </cell>
          <cell r="G54">
            <v>7500</v>
          </cell>
          <cell r="H54">
            <v>0</v>
          </cell>
        </row>
        <row r="55">
          <cell r="A55" t="str">
            <v>Copenhagen Tycho Brahe Planetarium</v>
          </cell>
          <cell r="B55">
            <v>8456.67</v>
          </cell>
          <cell r="C55">
            <v>8456.67</v>
          </cell>
          <cell r="D55">
            <v>0</v>
          </cell>
          <cell r="F55">
            <v>8456.67</v>
          </cell>
          <cell r="G55">
            <v>8456.67</v>
          </cell>
          <cell r="H55">
            <v>0</v>
          </cell>
        </row>
        <row r="56">
          <cell r="A56" t="str">
            <v>Dallas Science Place</v>
          </cell>
          <cell r="B56">
            <v>9855.31</v>
          </cell>
          <cell r="C56">
            <v>9853.06</v>
          </cell>
          <cell r="D56">
            <v>2.2600000000000193</v>
          </cell>
          <cell r="F56">
            <v>9855.31</v>
          </cell>
          <cell r="G56">
            <v>9853.06</v>
          </cell>
          <cell r="H56">
            <v>2.2600000000000193</v>
          </cell>
        </row>
        <row r="57">
          <cell r="A57" t="str">
            <v>Dallas, Cinemark #6</v>
          </cell>
          <cell r="B57">
            <v>7825.38</v>
          </cell>
          <cell r="C57">
            <v>9282.8852999999999</v>
          </cell>
          <cell r="D57">
            <v>-1457.52</v>
          </cell>
          <cell r="F57">
            <v>7825.38</v>
          </cell>
          <cell r="G57">
            <v>9282.8852999999999</v>
          </cell>
          <cell r="H57">
            <v>-1457.52</v>
          </cell>
          <cell r="J57" t="str">
            <v>CR notes due to incerrect billing</v>
          </cell>
        </row>
        <row r="58">
          <cell r="A58" t="str">
            <v>Davenport, Iowa</v>
          </cell>
          <cell r="B58">
            <v>22127.15</v>
          </cell>
          <cell r="C58">
            <v>22127.16</v>
          </cell>
          <cell r="D58">
            <v>-0.01</v>
          </cell>
          <cell r="F58">
            <v>22127.15</v>
          </cell>
          <cell r="G58">
            <v>22127.16</v>
          </cell>
          <cell r="H58">
            <v>-0.01</v>
          </cell>
        </row>
        <row r="59">
          <cell r="A59" t="str">
            <v>Dayton US Air Force Museum</v>
          </cell>
          <cell r="B59">
            <v>17504.05</v>
          </cell>
          <cell r="C59">
            <v>18029.171500000004</v>
          </cell>
          <cell r="D59">
            <v>-525.11</v>
          </cell>
          <cell r="F59">
            <v>17504.05</v>
          </cell>
          <cell r="G59">
            <v>18029.171500000004</v>
          </cell>
          <cell r="H59">
            <v>-525.11</v>
          </cell>
        </row>
        <row r="60">
          <cell r="A60" t="str">
            <v>Daytona Beach</v>
          </cell>
          <cell r="B60">
            <v>12500.01</v>
          </cell>
          <cell r="C60">
            <v>12500.01</v>
          </cell>
          <cell r="D60">
            <v>0</v>
          </cell>
          <cell r="F60">
            <v>12500.01</v>
          </cell>
          <cell r="G60">
            <v>12500.01</v>
          </cell>
          <cell r="H60">
            <v>0</v>
          </cell>
        </row>
        <row r="61">
          <cell r="A61" t="str">
            <v>Denver (Regal)</v>
          </cell>
          <cell r="B61">
            <v>9270</v>
          </cell>
          <cell r="C61">
            <v>9270</v>
          </cell>
          <cell r="D61">
            <v>0</v>
          </cell>
          <cell r="F61">
            <v>9270</v>
          </cell>
          <cell r="G61">
            <v>9270</v>
          </cell>
          <cell r="H61">
            <v>0</v>
          </cell>
        </row>
        <row r="62">
          <cell r="A62" t="str">
            <v>Denver Museum of Natural History</v>
          </cell>
          <cell r="B62">
            <v>15114.84</v>
          </cell>
          <cell r="C62">
            <v>15501.5</v>
          </cell>
          <cell r="D62">
            <v>-386.67</v>
          </cell>
          <cell r="F62">
            <v>15114.84</v>
          </cell>
          <cell r="G62">
            <v>15501.5</v>
          </cell>
          <cell r="H62">
            <v>-386.67</v>
          </cell>
        </row>
        <row r="63">
          <cell r="A63" t="str">
            <v>Detroit Science Center</v>
          </cell>
          <cell r="B63">
            <v>10853.71</v>
          </cell>
          <cell r="C63">
            <v>11076.105</v>
          </cell>
          <cell r="D63">
            <v>-222.39</v>
          </cell>
          <cell r="F63">
            <v>10853.71</v>
          </cell>
          <cell r="G63">
            <v>11076.105</v>
          </cell>
          <cell r="H63">
            <v>-222.39</v>
          </cell>
        </row>
        <row r="64">
          <cell r="A64" t="str">
            <v>Disney World, Anaheim, California</v>
          </cell>
          <cell r="B64">
            <v>25904.57</v>
          </cell>
          <cell r="C64">
            <v>25087.83</v>
          </cell>
          <cell r="D64">
            <v>816.74</v>
          </cell>
          <cell r="F64">
            <v>25904.57</v>
          </cell>
          <cell r="G64">
            <v>25087.83</v>
          </cell>
          <cell r="H64">
            <v>816.74</v>
          </cell>
        </row>
        <row r="65">
          <cell r="A65" t="str">
            <v>Dublin C.A. (Regal #4)</v>
          </cell>
          <cell r="B65">
            <v>6768.15</v>
          </cell>
          <cell r="C65">
            <v>6325.2609000000011</v>
          </cell>
          <cell r="D65">
            <v>442.89</v>
          </cell>
          <cell r="F65">
            <v>6768.15</v>
          </cell>
          <cell r="G65">
            <v>6325.2609000000011</v>
          </cell>
          <cell r="H65">
            <v>442.89</v>
          </cell>
        </row>
        <row r="66">
          <cell r="A66" t="str">
            <v>Duluth Entertainment Center</v>
          </cell>
          <cell r="B66">
            <v>11623.53</v>
          </cell>
          <cell r="C66">
            <v>11623.53</v>
          </cell>
          <cell r="D66">
            <v>0</v>
          </cell>
          <cell r="F66">
            <v>11623.53</v>
          </cell>
          <cell r="G66">
            <v>11623.53</v>
          </cell>
          <cell r="H66">
            <v>0</v>
          </cell>
        </row>
        <row r="67">
          <cell r="A67" t="str">
            <v>Edmonton Space &amp; Science Centre</v>
          </cell>
          <cell r="B67">
            <v>11982.8</v>
          </cell>
          <cell r="C67">
            <v>11753.9892</v>
          </cell>
          <cell r="D67">
            <v>228.8</v>
          </cell>
          <cell r="F67">
            <v>11982.8</v>
          </cell>
          <cell r="G67">
            <v>11753.9892</v>
          </cell>
          <cell r="H67">
            <v>228.8</v>
          </cell>
        </row>
        <row r="68">
          <cell r="A68" t="str">
            <v>Eilat, Israel (Epic #1)</v>
          </cell>
          <cell r="B68">
            <v>12500.01</v>
          </cell>
          <cell r="C68">
            <v>12500.01</v>
          </cell>
          <cell r="D68">
            <v>0</v>
          </cell>
          <cell r="F68">
            <v>12500.01</v>
          </cell>
          <cell r="G68">
            <v>12500.01</v>
          </cell>
          <cell r="H68">
            <v>0</v>
          </cell>
        </row>
        <row r="69">
          <cell r="A69" t="str">
            <v>Evansville, Indiana</v>
          </cell>
          <cell r="B69">
            <v>12500.01</v>
          </cell>
          <cell r="C69">
            <v>12500.01</v>
          </cell>
          <cell r="D69">
            <v>0</v>
          </cell>
          <cell r="F69">
            <v>12500.01</v>
          </cell>
          <cell r="G69">
            <v>12500.01</v>
          </cell>
          <cell r="H69">
            <v>0</v>
          </cell>
        </row>
        <row r="70">
          <cell r="A70" t="str">
            <v>Ft. Lauderdale Museum Of Discovery &amp; Sci</v>
          </cell>
          <cell r="B70">
            <v>24272.05</v>
          </cell>
          <cell r="C70">
            <v>24514.247200000002</v>
          </cell>
          <cell r="D70">
            <v>-242.21</v>
          </cell>
          <cell r="F70">
            <v>24272.05</v>
          </cell>
          <cell r="G70">
            <v>24514.247200000002</v>
          </cell>
          <cell r="H70">
            <v>-242.21</v>
          </cell>
        </row>
        <row r="71">
          <cell r="A71" t="str">
            <v>Ft. Worth Museum of Science &amp; History</v>
          </cell>
          <cell r="B71">
            <v>9716.5300000000007</v>
          </cell>
          <cell r="C71">
            <v>9716.5349999999999</v>
          </cell>
          <cell r="D71">
            <v>0</v>
          </cell>
          <cell r="F71">
            <v>9716.5300000000007</v>
          </cell>
          <cell r="G71">
            <v>9716.5349999999999</v>
          </cell>
          <cell r="H71">
            <v>0</v>
          </cell>
        </row>
        <row r="72">
          <cell r="A72" t="str">
            <v>Galveston Moody Gardens</v>
          </cell>
          <cell r="B72">
            <v>24669</v>
          </cell>
          <cell r="C72">
            <v>25409.07</v>
          </cell>
          <cell r="D72">
            <v>-740.07</v>
          </cell>
          <cell r="F72">
            <v>24669</v>
          </cell>
          <cell r="G72">
            <v>25409.07</v>
          </cell>
          <cell r="H72">
            <v>-740.07</v>
          </cell>
        </row>
        <row r="73">
          <cell r="A73" t="str">
            <v>Glasgow, Scotland</v>
          </cell>
          <cell r="B73">
            <v>29513.599999999999</v>
          </cell>
          <cell r="C73">
            <v>29493.9882</v>
          </cell>
          <cell r="D73">
            <v>19.61</v>
          </cell>
          <cell r="F73">
            <v>29513.599999999999</v>
          </cell>
          <cell r="G73">
            <v>29493.9882</v>
          </cell>
          <cell r="H73">
            <v>19.61</v>
          </cell>
        </row>
        <row r="74">
          <cell r="A74" t="str">
            <v>Grand Canyon IMAX Theatre</v>
          </cell>
          <cell r="B74">
            <v>12396.1</v>
          </cell>
          <cell r="C74">
            <v>12396.15</v>
          </cell>
          <cell r="D74">
            <v>-0.05</v>
          </cell>
          <cell r="F74">
            <v>12396.1</v>
          </cell>
          <cell r="G74">
            <v>12396.15</v>
          </cell>
          <cell r="H74">
            <v>-0.05</v>
          </cell>
        </row>
        <row r="75">
          <cell r="A75" t="str">
            <v>Grand Rapids, Michigan</v>
          </cell>
          <cell r="B75">
            <v>22168.58</v>
          </cell>
          <cell r="C75">
            <v>21902.3217</v>
          </cell>
          <cell r="D75">
            <v>266.27</v>
          </cell>
          <cell r="F75">
            <v>22168.58</v>
          </cell>
          <cell r="G75">
            <v>21902.3217</v>
          </cell>
          <cell r="H75">
            <v>266.27</v>
          </cell>
        </row>
        <row r="76">
          <cell r="A76" t="str">
            <v>Guayaquil, Ecuador</v>
          </cell>
          <cell r="B76">
            <v>10541.74</v>
          </cell>
          <cell r="C76">
            <v>15713.1</v>
          </cell>
          <cell r="D76">
            <v>-5171.3599999999997</v>
          </cell>
          <cell r="F76">
            <v>10541.74</v>
          </cell>
          <cell r="G76">
            <v>15713.1</v>
          </cell>
          <cell r="H76">
            <v>-5171.3599999999997</v>
          </cell>
          <cell r="J76" t="str">
            <v>Warranty extended till end on JAn05</v>
          </cell>
        </row>
        <row r="77">
          <cell r="A77" t="str">
            <v>Gurnee Six Flags Great America</v>
          </cell>
          <cell r="B77">
            <v>15431.5</v>
          </cell>
          <cell r="C77">
            <v>13411.032600000004</v>
          </cell>
          <cell r="D77">
            <v>2020.48</v>
          </cell>
          <cell r="F77">
            <v>15431.5</v>
          </cell>
          <cell r="G77">
            <v>13411.032600000004</v>
          </cell>
          <cell r="H77">
            <v>2020.48</v>
          </cell>
        </row>
        <row r="78">
          <cell r="A78" t="str">
            <v>Gwinnet (Mall of Georgia-Regal #5)</v>
          </cell>
          <cell r="B78">
            <v>7426.87</v>
          </cell>
          <cell r="C78">
            <v>6325.2609000000011</v>
          </cell>
          <cell r="D78">
            <v>1101.6099999999999</v>
          </cell>
          <cell r="F78">
            <v>7426.87</v>
          </cell>
          <cell r="G78">
            <v>6325.2609000000011</v>
          </cell>
          <cell r="H78">
            <v>1101.6099999999999</v>
          </cell>
        </row>
        <row r="79">
          <cell r="A79" t="str">
            <v>GWSM, Singapore</v>
          </cell>
          <cell r="B79">
            <v>12823.05</v>
          </cell>
          <cell r="C79">
            <v>11993.0625</v>
          </cell>
          <cell r="D79">
            <v>829.98</v>
          </cell>
          <cell r="F79">
            <v>12823.05</v>
          </cell>
          <cell r="G79">
            <v>11993.0625</v>
          </cell>
          <cell r="H79">
            <v>829.98</v>
          </cell>
        </row>
        <row r="80">
          <cell r="A80" t="str">
            <v>Hague Omniversum</v>
          </cell>
          <cell r="B80">
            <v>7500</v>
          </cell>
          <cell r="C80">
            <v>7500</v>
          </cell>
          <cell r="D80">
            <v>0</v>
          </cell>
          <cell r="F80">
            <v>7500</v>
          </cell>
          <cell r="G80">
            <v>7500</v>
          </cell>
          <cell r="H80">
            <v>0</v>
          </cell>
        </row>
        <row r="81">
          <cell r="A81" t="str">
            <v>Halifax</v>
          </cell>
          <cell r="B81">
            <v>18862.689999999999</v>
          </cell>
          <cell r="C81">
            <v>16884.57</v>
          </cell>
          <cell r="D81">
            <v>1978.12</v>
          </cell>
          <cell r="F81">
            <v>18862.689999999999</v>
          </cell>
          <cell r="G81">
            <v>16884.57</v>
          </cell>
          <cell r="H81">
            <v>1978.12</v>
          </cell>
        </row>
        <row r="82">
          <cell r="A82" t="str">
            <v>Hamaoka Nuclear Exhibition Center</v>
          </cell>
          <cell r="B82">
            <v>15120.9</v>
          </cell>
          <cell r="C82">
            <v>14469</v>
          </cell>
          <cell r="D82">
            <v>651.9</v>
          </cell>
          <cell r="F82">
            <v>15120.9</v>
          </cell>
          <cell r="G82">
            <v>14469</v>
          </cell>
          <cell r="H82">
            <v>651.9</v>
          </cell>
        </row>
        <row r="83">
          <cell r="A83" t="str">
            <v>Hampton 3D, Virginia Air &amp; Space Museum</v>
          </cell>
          <cell r="B83">
            <v>10666.7</v>
          </cell>
          <cell r="C83">
            <v>8219.4</v>
          </cell>
          <cell r="D83">
            <v>2447.3000000000002</v>
          </cell>
          <cell r="F83">
            <v>10666.7</v>
          </cell>
          <cell r="G83">
            <v>8219.4</v>
          </cell>
          <cell r="H83">
            <v>2447.3000000000002</v>
          </cell>
        </row>
        <row r="84">
          <cell r="A84" t="str">
            <v>Harbin, China</v>
          </cell>
          <cell r="B84">
            <v>9999.99</v>
          </cell>
          <cell r="C84">
            <v>9999.99</v>
          </cell>
          <cell r="D84">
            <v>0</v>
          </cell>
          <cell r="F84">
            <v>9999.99</v>
          </cell>
          <cell r="G84">
            <v>9999.99</v>
          </cell>
          <cell r="H84">
            <v>0</v>
          </cell>
        </row>
        <row r="85">
          <cell r="A85" t="str">
            <v>Harrisburg Pa (Whitaker Centre)</v>
          </cell>
          <cell r="B85">
            <v>10906.44</v>
          </cell>
          <cell r="C85">
            <v>10906.44</v>
          </cell>
          <cell r="D85">
            <v>0</v>
          </cell>
          <cell r="F85">
            <v>10906.44</v>
          </cell>
          <cell r="G85">
            <v>10906.44</v>
          </cell>
          <cell r="H85">
            <v>0</v>
          </cell>
        </row>
        <row r="86">
          <cell r="A86" t="str">
            <v>henry Ford Museum, Michigan</v>
          </cell>
          <cell r="B86">
            <v>20800</v>
          </cell>
          <cell r="C86">
            <v>20000.009999999998</v>
          </cell>
          <cell r="D86">
            <v>799.99</v>
          </cell>
          <cell r="F86">
            <v>20800</v>
          </cell>
          <cell r="G86">
            <v>20000.009999999998</v>
          </cell>
          <cell r="H86">
            <v>799.99</v>
          </cell>
        </row>
        <row r="87">
          <cell r="A87" t="str">
            <v>Hong Kong Space Museum (Kowloon)</v>
          </cell>
          <cell r="B87">
            <v>17662.5</v>
          </cell>
          <cell r="C87">
            <v>17662.5</v>
          </cell>
          <cell r="D87">
            <v>0</v>
          </cell>
          <cell r="F87">
            <v>17662.5</v>
          </cell>
          <cell r="G87">
            <v>17662.5</v>
          </cell>
          <cell r="H87">
            <v>0</v>
          </cell>
        </row>
        <row r="88">
          <cell r="A88" t="str">
            <v>Houston Museum Of Natural Science</v>
          </cell>
          <cell r="B88">
            <v>21234.59</v>
          </cell>
          <cell r="C88">
            <v>17961.4696</v>
          </cell>
          <cell r="D88">
            <v>3273.11</v>
          </cell>
          <cell r="F88">
            <v>21234.59</v>
          </cell>
          <cell r="G88">
            <v>17961.4696</v>
          </cell>
          <cell r="H88">
            <v>3273.11</v>
          </cell>
        </row>
        <row r="89">
          <cell r="A89" t="str">
            <v>Houston, Texas</v>
          </cell>
          <cell r="B89">
            <v>6843.6</v>
          </cell>
          <cell r="C89">
            <v>6843.6</v>
          </cell>
          <cell r="D89">
            <v>0</v>
          </cell>
          <cell r="F89">
            <v>6843.6</v>
          </cell>
          <cell r="G89">
            <v>6843.6</v>
          </cell>
          <cell r="H89">
            <v>0</v>
          </cell>
        </row>
        <row r="90">
          <cell r="A90" t="str">
            <v>Huntsville Alabama Space &amp; Rocket Center</v>
          </cell>
          <cell r="B90">
            <v>10029.61</v>
          </cell>
          <cell r="C90">
            <v>9978.9284000000007</v>
          </cell>
          <cell r="D90">
            <v>50.68</v>
          </cell>
          <cell r="F90">
            <v>10029.61</v>
          </cell>
          <cell r="G90">
            <v>9978.9284000000007</v>
          </cell>
          <cell r="H90">
            <v>50.68</v>
          </cell>
        </row>
        <row r="91">
          <cell r="A91" t="str">
            <v>Hutchinson Kansas Cosmo &amp; Space Ctr</v>
          </cell>
          <cell r="B91">
            <v>6819.59</v>
          </cell>
          <cell r="C91">
            <v>7024.1777000000002</v>
          </cell>
          <cell r="D91">
            <v>-204.58</v>
          </cell>
          <cell r="F91">
            <v>6819.59</v>
          </cell>
          <cell r="G91">
            <v>7024.1777000000002</v>
          </cell>
          <cell r="H91">
            <v>-204.58</v>
          </cell>
        </row>
        <row r="92">
          <cell r="A92" t="str">
            <v>Hydrabad, India - Prasad</v>
          </cell>
          <cell r="B92">
            <v>10867.81</v>
          </cell>
          <cell r="C92">
            <v>10867.83</v>
          </cell>
          <cell r="D92">
            <v>-0.02</v>
          </cell>
          <cell r="F92">
            <v>10867.81</v>
          </cell>
          <cell r="G92">
            <v>10867.83</v>
          </cell>
          <cell r="H92">
            <v>-0.02</v>
          </cell>
        </row>
        <row r="93">
          <cell r="A93" t="str">
            <v>I.T. Int'l #1 Sadyba (Warsaw)</v>
          </cell>
          <cell r="B93">
            <v>12432.09</v>
          </cell>
          <cell r="C93">
            <v>12432.0825</v>
          </cell>
          <cell r="D93">
            <v>0</v>
          </cell>
          <cell r="F93">
            <v>12432.09</v>
          </cell>
          <cell r="G93">
            <v>12432.0825</v>
          </cell>
          <cell r="H93">
            <v>0</v>
          </cell>
        </row>
        <row r="94">
          <cell r="A94" t="str">
            <v>I.T. Int'l #2 Krakow</v>
          </cell>
          <cell r="B94">
            <v>12432.09</v>
          </cell>
          <cell r="C94">
            <v>12432.0825</v>
          </cell>
          <cell r="D94">
            <v>0</v>
          </cell>
          <cell r="F94">
            <v>12432.09</v>
          </cell>
          <cell r="G94">
            <v>12432.0825</v>
          </cell>
          <cell r="H94">
            <v>0</v>
          </cell>
        </row>
        <row r="95">
          <cell r="A95" t="str">
            <v>Indiana White River (Indianapolis)</v>
          </cell>
          <cell r="B95">
            <v>22919.759999999998</v>
          </cell>
          <cell r="C95">
            <v>13448.832000000002</v>
          </cell>
          <cell r="D95">
            <v>9470.94</v>
          </cell>
          <cell r="F95">
            <v>22919.759999999998</v>
          </cell>
          <cell r="G95">
            <v>13448.832000000002</v>
          </cell>
          <cell r="H95">
            <v>9470.94</v>
          </cell>
        </row>
        <row r="96">
          <cell r="A96" t="str">
            <v>Irvine, California</v>
          </cell>
          <cell r="B96">
            <v>6843.6</v>
          </cell>
          <cell r="C96">
            <v>6843.6</v>
          </cell>
          <cell r="D96">
            <v>0</v>
          </cell>
          <cell r="F96">
            <v>6843.6</v>
          </cell>
          <cell r="G96">
            <v>6843.6</v>
          </cell>
          <cell r="H96">
            <v>0</v>
          </cell>
        </row>
        <row r="97">
          <cell r="A97" t="str">
            <v>Jacksonville (Hammons #2)</v>
          </cell>
          <cell r="B97">
            <v>8944.02</v>
          </cell>
          <cell r="C97">
            <v>8943.84</v>
          </cell>
          <cell r="D97">
            <v>0.18</v>
          </cell>
          <cell r="F97">
            <v>8944.02</v>
          </cell>
          <cell r="G97">
            <v>8943.84</v>
          </cell>
          <cell r="H97">
            <v>0.18</v>
          </cell>
        </row>
        <row r="98">
          <cell r="A98" t="str">
            <v>Jakarta Keong Emas IMAX Theatre</v>
          </cell>
          <cell r="B98">
            <v>11574.83</v>
          </cell>
          <cell r="C98">
            <v>11922.074899999998</v>
          </cell>
          <cell r="D98">
            <v>-347.23</v>
          </cell>
          <cell r="F98">
            <v>11574.83</v>
          </cell>
          <cell r="G98">
            <v>11922.074899999998</v>
          </cell>
          <cell r="H98">
            <v>-347.23</v>
          </cell>
        </row>
        <row r="99">
          <cell r="A99" t="str">
            <v>Japc-Tsuruga City</v>
          </cell>
          <cell r="B99">
            <v>23893.875</v>
          </cell>
          <cell r="C99">
            <v>22863.75</v>
          </cell>
          <cell r="D99">
            <v>1030.1300000000001</v>
          </cell>
          <cell r="F99">
            <v>23893.875</v>
          </cell>
          <cell r="G99">
            <v>22863.75</v>
          </cell>
          <cell r="H99">
            <v>1030.1300000000001</v>
          </cell>
        </row>
        <row r="100">
          <cell r="A100" t="str">
            <v>Kagoshima Library Science Centre</v>
          </cell>
          <cell r="B100">
            <v>14169.909509999999</v>
          </cell>
          <cell r="C100">
            <v>13559</v>
          </cell>
          <cell r="D100">
            <v>610.91999999999996</v>
          </cell>
          <cell r="F100">
            <v>14169.909509999999</v>
          </cell>
          <cell r="G100">
            <v>13559</v>
          </cell>
          <cell r="H100">
            <v>610.91999999999996</v>
          </cell>
        </row>
        <row r="101">
          <cell r="A101" t="str">
            <v>Kansas City Zoo</v>
          </cell>
          <cell r="B101">
            <v>22169.31</v>
          </cell>
          <cell r="C101">
            <v>20716.7814</v>
          </cell>
          <cell r="D101">
            <v>1452.54</v>
          </cell>
          <cell r="F101">
            <v>22169.31</v>
          </cell>
          <cell r="G101">
            <v>20716.7814</v>
          </cell>
          <cell r="H101">
            <v>1452.54</v>
          </cell>
        </row>
        <row r="102">
          <cell r="A102" t="str">
            <v>Kaohsiung National Museum Of Sci &amp; Tech</v>
          </cell>
          <cell r="B102">
            <v>25545.81</v>
          </cell>
          <cell r="C102">
            <v>25801.237800000003</v>
          </cell>
          <cell r="D102">
            <v>-255.43</v>
          </cell>
          <cell r="F102">
            <v>25545.81</v>
          </cell>
          <cell r="G102">
            <v>25801.237800000003</v>
          </cell>
          <cell r="H102">
            <v>-255.43</v>
          </cell>
        </row>
        <row r="103">
          <cell r="A103" t="str">
            <v>Karuizawa, Dentsu</v>
          </cell>
          <cell r="B103">
            <v>25412.5</v>
          </cell>
          <cell r="C103">
            <v>21054.51</v>
          </cell>
          <cell r="D103">
            <v>4357.99</v>
          </cell>
          <cell r="F103">
            <v>25412.5</v>
          </cell>
          <cell r="G103">
            <v>21054.51</v>
          </cell>
          <cell r="H103">
            <v>4357.99</v>
          </cell>
        </row>
        <row r="104">
          <cell r="A104" t="str">
            <v>Kennedy Space Center - Original</v>
          </cell>
          <cell r="B104">
            <v>7500</v>
          </cell>
          <cell r="C104">
            <v>7500</v>
          </cell>
          <cell r="D104">
            <v>0</v>
          </cell>
          <cell r="F104">
            <v>7500</v>
          </cell>
          <cell r="G104">
            <v>7500</v>
          </cell>
          <cell r="H104">
            <v>0</v>
          </cell>
        </row>
        <row r="105">
          <cell r="A105" t="str">
            <v>Kennedy Space Centre Galaxy 3D</v>
          </cell>
          <cell r="B105">
            <v>12500.01</v>
          </cell>
          <cell r="C105">
            <v>7500</v>
          </cell>
          <cell r="D105">
            <v>5000.01</v>
          </cell>
          <cell r="F105">
            <v>12500.01</v>
          </cell>
          <cell r="G105">
            <v>7500</v>
          </cell>
          <cell r="H105">
            <v>5000.01</v>
          </cell>
        </row>
        <row r="106">
          <cell r="A106" t="str">
            <v>Kitakyushu Space World (Galaxy Theatre)</v>
          </cell>
          <cell r="B106">
            <v>18500</v>
          </cell>
          <cell r="C106">
            <v>19055</v>
          </cell>
          <cell r="D106">
            <v>-555.01</v>
          </cell>
          <cell r="F106">
            <v>18500</v>
          </cell>
          <cell r="G106">
            <v>19055</v>
          </cell>
          <cell r="H106">
            <v>-555.01</v>
          </cell>
        </row>
        <row r="107">
          <cell r="A107" t="str">
            <v>Kuala Lumpur, Malaysia</v>
          </cell>
          <cell r="B107">
            <v>12500.01</v>
          </cell>
          <cell r="C107">
            <v>12500.01</v>
          </cell>
          <cell r="D107">
            <v>0</v>
          </cell>
          <cell r="F107">
            <v>12500.01</v>
          </cell>
          <cell r="G107">
            <v>12500.01</v>
          </cell>
          <cell r="H107">
            <v>0</v>
          </cell>
        </row>
        <row r="108">
          <cell r="A108" t="str">
            <v>Kuwait Scientific Centre (KFAS) 3D</v>
          </cell>
          <cell r="B108">
            <v>13462.61</v>
          </cell>
          <cell r="C108">
            <v>13232.76</v>
          </cell>
          <cell r="D108">
            <v>229.85</v>
          </cell>
          <cell r="F108">
            <v>13462.61</v>
          </cell>
          <cell r="G108">
            <v>13232.76</v>
          </cell>
          <cell r="H108">
            <v>229.85</v>
          </cell>
        </row>
        <row r="109">
          <cell r="A109" t="str">
            <v>Laie Oahu Polynesian Cultural Center</v>
          </cell>
          <cell r="B109">
            <v>19735.34</v>
          </cell>
          <cell r="C109">
            <v>20522.636699999999</v>
          </cell>
          <cell r="D109">
            <v>-787.3</v>
          </cell>
          <cell r="F109">
            <v>19735.34</v>
          </cell>
          <cell r="G109">
            <v>20522.636699999999</v>
          </cell>
          <cell r="H109">
            <v>-787.3</v>
          </cell>
        </row>
        <row r="110">
          <cell r="A110" t="str">
            <v>Lancaster, (Buffalo) NY (Regal #1)</v>
          </cell>
          <cell r="B110">
            <v>6768.15</v>
          </cell>
          <cell r="C110">
            <v>6325.2609000000011</v>
          </cell>
          <cell r="D110">
            <v>442.89</v>
          </cell>
          <cell r="F110">
            <v>6768.15</v>
          </cell>
          <cell r="G110">
            <v>6325.2609000000011</v>
          </cell>
          <cell r="H110">
            <v>442.89</v>
          </cell>
        </row>
        <row r="111">
          <cell r="A111" t="str">
            <v>Langley, B.C. (3D) - FP#6</v>
          </cell>
          <cell r="B111">
            <v>9393.58</v>
          </cell>
          <cell r="C111">
            <v>8651.4599999999991</v>
          </cell>
          <cell r="D111">
            <v>742.12</v>
          </cell>
          <cell r="F111">
            <v>9393.58</v>
          </cell>
          <cell r="G111">
            <v>8651.4599999999991</v>
          </cell>
          <cell r="H111">
            <v>742.12</v>
          </cell>
        </row>
        <row r="112">
          <cell r="A112" t="str">
            <v>Lansing, Michigan (Jack Loeks #2)</v>
          </cell>
          <cell r="B112">
            <v>15537.17</v>
          </cell>
          <cell r="C112">
            <v>11587.5</v>
          </cell>
          <cell r="D112">
            <v>3949.67</v>
          </cell>
          <cell r="F112">
            <v>15537.17</v>
          </cell>
          <cell r="G112">
            <v>11587.5</v>
          </cell>
          <cell r="H112">
            <v>3949.67</v>
          </cell>
        </row>
        <row r="113">
          <cell r="A113" t="str">
            <v>Las Vegas Luxor 3D</v>
          </cell>
          <cell r="B113">
            <v>21503.32</v>
          </cell>
          <cell r="C113">
            <v>21929.142900000003</v>
          </cell>
          <cell r="D113">
            <v>-425.81</v>
          </cell>
          <cell r="F113">
            <v>21503.32</v>
          </cell>
          <cell r="G113">
            <v>21929.142900000003</v>
          </cell>
          <cell r="H113">
            <v>-425.81</v>
          </cell>
        </row>
        <row r="114">
          <cell r="A114" t="str">
            <v>Las Vegas, Brenden</v>
          </cell>
          <cell r="B114">
            <v>22870.69</v>
          </cell>
          <cell r="C114">
            <v>22894.83</v>
          </cell>
          <cell r="D114">
            <v>-24.14</v>
          </cell>
          <cell r="F114">
            <v>22870.69</v>
          </cell>
          <cell r="G114">
            <v>22894.83</v>
          </cell>
          <cell r="H114">
            <v>-24.14</v>
          </cell>
        </row>
        <row r="115">
          <cell r="A115" t="str">
            <v>Leon Mexico Museo Parque Ecologico</v>
          </cell>
          <cell r="B115">
            <v>18314.48</v>
          </cell>
          <cell r="C115">
            <v>17921.577700000002</v>
          </cell>
          <cell r="D115">
            <v>392.9</v>
          </cell>
          <cell r="F115">
            <v>18314.48</v>
          </cell>
          <cell r="G115">
            <v>17921.577700000002</v>
          </cell>
          <cell r="H115">
            <v>392.9</v>
          </cell>
        </row>
        <row r="116">
          <cell r="A116" t="str">
            <v>Lincolnshire, IL (Regal #2)</v>
          </cell>
          <cell r="B116">
            <v>6768.15</v>
          </cell>
          <cell r="C116">
            <v>6325.2609000000011</v>
          </cell>
          <cell r="D116">
            <v>442.89</v>
          </cell>
          <cell r="F116">
            <v>6768.15</v>
          </cell>
          <cell r="G116">
            <v>6325.2609000000011</v>
          </cell>
          <cell r="H116">
            <v>442.89</v>
          </cell>
        </row>
        <row r="117">
          <cell r="A117" t="str">
            <v>Little Rock Aerospace Centre</v>
          </cell>
          <cell r="B117">
            <v>17049.990000000002</v>
          </cell>
          <cell r="C117">
            <v>17049.990000000002</v>
          </cell>
          <cell r="D117">
            <v>0</v>
          </cell>
          <cell r="F117">
            <v>17049.990000000002</v>
          </cell>
          <cell r="G117">
            <v>17049.990000000002</v>
          </cell>
          <cell r="H117">
            <v>0</v>
          </cell>
        </row>
        <row r="118">
          <cell r="A118" t="str">
            <v>London Ont Western Fair Association</v>
          </cell>
          <cell r="B118">
            <v>-12449.23</v>
          </cell>
          <cell r="C118">
            <v>18750</v>
          </cell>
          <cell r="D118">
            <v>-31199.23</v>
          </cell>
          <cell r="F118">
            <v>-12449.23</v>
          </cell>
          <cell r="G118">
            <v>18750</v>
          </cell>
          <cell r="H118">
            <v>-31199.23</v>
          </cell>
          <cell r="J118" t="str">
            <v xml:space="preserve">31k CPI adjustment reversed </v>
          </cell>
        </row>
        <row r="119">
          <cell r="A119" t="str">
            <v>London Science Museum</v>
          </cell>
          <cell r="B119">
            <v>12991.32</v>
          </cell>
          <cell r="C119">
            <v>12991.41</v>
          </cell>
          <cell r="D119">
            <v>-0.09</v>
          </cell>
          <cell r="F119">
            <v>12991.32</v>
          </cell>
          <cell r="G119">
            <v>12991.41</v>
          </cell>
          <cell r="H119">
            <v>-0.09</v>
          </cell>
        </row>
        <row r="120">
          <cell r="A120" t="str">
            <v>London-Bull Ring (BFI)</v>
          </cell>
          <cell r="B120">
            <v>16024.66</v>
          </cell>
          <cell r="C120">
            <v>16420.869166666667</v>
          </cell>
          <cell r="D120">
            <v>-396.21</v>
          </cell>
          <cell r="F120">
            <v>16024.66</v>
          </cell>
          <cell r="G120">
            <v>16420.869166666667</v>
          </cell>
          <cell r="H120">
            <v>-396.21</v>
          </cell>
        </row>
        <row r="121">
          <cell r="A121" t="str">
            <v>Long Island Cradle Of Aviation Museum</v>
          </cell>
          <cell r="B121">
            <v>21990.49</v>
          </cell>
          <cell r="C121">
            <v>22650.1944</v>
          </cell>
          <cell r="D121">
            <v>-659.69</v>
          </cell>
          <cell r="F121">
            <v>21990.49</v>
          </cell>
          <cell r="G121">
            <v>22650.1944</v>
          </cell>
          <cell r="H121">
            <v>-659.69</v>
          </cell>
        </row>
        <row r="122">
          <cell r="A122" t="str">
            <v>Los Angeles Back To The Future The Ride</v>
          </cell>
          <cell r="B122">
            <v>27526.89</v>
          </cell>
          <cell r="C122">
            <v>27526.89</v>
          </cell>
          <cell r="D122">
            <v>0</v>
          </cell>
          <cell r="F122">
            <v>27526.89</v>
          </cell>
          <cell r="G122">
            <v>27526.89</v>
          </cell>
          <cell r="H122">
            <v>0</v>
          </cell>
        </row>
        <row r="123">
          <cell r="A123" t="str">
            <v>Los Angeles CA Museum of Sci &amp; Industry</v>
          </cell>
          <cell r="B123">
            <v>21504.240000000002</v>
          </cell>
          <cell r="C123">
            <v>22149.367200000001</v>
          </cell>
          <cell r="D123">
            <v>-645.12</v>
          </cell>
          <cell r="F123">
            <v>21504.240000000002</v>
          </cell>
          <cell r="G123">
            <v>22149.367200000001</v>
          </cell>
          <cell r="H123">
            <v>-645.12</v>
          </cell>
        </row>
        <row r="124">
          <cell r="A124" t="str">
            <v>Los Angeles David Keighley 65/70 MM Proj</v>
          </cell>
          <cell r="B124">
            <v>17115.45</v>
          </cell>
          <cell r="C124">
            <v>16887.88</v>
          </cell>
          <cell r="D124">
            <v>227.58</v>
          </cell>
          <cell r="F124">
            <v>17115.45</v>
          </cell>
          <cell r="G124">
            <v>16887.88</v>
          </cell>
          <cell r="H124">
            <v>227.58</v>
          </cell>
        </row>
        <row r="125">
          <cell r="A125" t="str">
            <v>Louisville Museum Of History &amp; Science</v>
          </cell>
          <cell r="B125">
            <v>15763.5</v>
          </cell>
          <cell r="C125">
            <v>15763.5</v>
          </cell>
          <cell r="D125">
            <v>0</v>
          </cell>
          <cell r="F125">
            <v>15763.5</v>
          </cell>
          <cell r="G125">
            <v>15763.5</v>
          </cell>
          <cell r="H125">
            <v>0</v>
          </cell>
        </row>
        <row r="126">
          <cell r="A126" t="str">
            <v>Lucerne Swiss Transport Museum</v>
          </cell>
          <cell r="B126">
            <v>23020.83</v>
          </cell>
          <cell r="C126">
            <v>23711.454900000001</v>
          </cell>
          <cell r="D126">
            <v>-690.63</v>
          </cell>
          <cell r="F126">
            <v>23020.83</v>
          </cell>
          <cell r="G126">
            <v>23711.454900000001</v>
          </cell>
          <cell r="H126">
            <v>-690.63</v>
          </cell>
        </row>
        <row r="127">
          <cell r="A127" t="str">
            <v>Madrid Spain IMAX Theatre (Castello)</v>
          </cell>
          <cell r="B127">
            <v>22500</v>
          </cell>
          <cell r="C127">
            <v>23175</v>
          </cell>
          <cell r="D127">
            <v>-675</v>
          </cell>
          <cell r="F127">
            <v>22500</v>
          </cell>
          <cell r="G127">
            <v>23175</v>
          </cell>
          <cell r="H127">
            <v>-675</v>
          </cell>
        </row>
        <row r="128">
          <cell r="A128" t="str">
            <v>Malta (T277)</v>
          </cell>
          <cell r="B128">
            <v>12293.84</v>
          </cell>
          <cell r="C128">
            <v>13581.157499999999</v>
          </cell>
          <cell r="D128">
            <v>-1287.31</v>
          </cell>
          <cell r="F128">
            <v>12293.84</v>
          </cell>
          <cell r="G128">
            <v>13581.157499999999</v>
          </cell>
          <cell r="H128">
            <v>-1287.31</v>
          </cell>
        </row>
        <row r="129">
          <cell r="A129" t="str">
            <v>Manchester, England</v>
          </cell>
          <cell r="B129">
            <v>23754.81</v>
          </cell>
          <cell r="C129">
            <v>23204.416800000003</v>
          </cell>
          <cell r="D129">
            <v>550.38</v>
          </cell>
          <cell r="F129">
            <v>23754.81</v>
          </cell>
          <cell r="G129">
            <v>23204.416800000003</v>
          </cell>
          <cell r="H129">
            <v>550.38</v>
          </cell>
        </row>
        <row r="130">
          <cell r="A130" t="str">
            <v>Melbourne, Museum Of Victoria</v>
          </cell>
          <cell r="B130">
            <v>25312.23</v>
          </cell>
          <cell r="C130">
            <v>24836.575400000002</v>
          </cell>
          <cell r="D130">
            <v>475.65</v>
          </cell>
          <cell r="F130">
            <v>25312.23</v>
          </cell>
          <cell r="G130">
            <v>24836.575400000002</v>
          </cell>
          <cell r="H130">
            <v>475.65</v>
          </cell>
        </row>
        <row r="131">
          <cell r="A131" t="str">
            <v>Memphis Tennessee Pink Palace Museum</v>
          </cell>
          <cell r="B131">
            <v>15948.56</v>
          </cell>
          <cell r="C131">
            <v>15389.1</v>
          </cell>
          <cell r="D131">
            <v>559.46</v>
          </cell>
          <cell r="F131">
            <v>15948.56</v>
          </cell>
          <cell r="G131">
            <v>15389.1</v>
          </cell>
          <cell r="H131">
            <v>559.46</v>
          </cell>
        </row>
        <row r="132">
          <cell r="A132" t="str">
            <v>Mexico City, Mexico</v>
          </cell>
          <cell r="B132">
            <v>15588.72</v>
          </cell>
          <cell r="C132">
            <v>15588.72</v>
          </cell>
          <cell r="D132">
            <v>0</v>
          </cell>
          <cell r="F132">
            <v>15588.72</v>
          </cell>
          <cell r="G132">
            <v>15588.72</v>
          </cell>
          <cell r="H132">
            <v>0</v>
          </cell>
        </row>
        <row r="133">
          <cell r="A133" t="str">
            <v>Milwaukee Civic Theatre</v>
          </cell>
          <cell r="B133">
            <v>20342.349999999999</v>
          </cell>
          <cell r="C133">
            <v>20342.37</v>
          </cell>
          <cell r="D133">
            <v>-0.02</v>
          </cell>
          <cell r="F133">
            <v>20342.349999999999</v>
          </cell>
          <cell r="G133">
            <v>20342.37</v>
          </cell>
          <cell r="H133">
            <v>-0.02</v>
          </cell>
        </row>
        <row r="134">
          <cell r="A134" t="str">
            <v>Mississauga 3D - FP#7</v>
          </cell>
          <cell r="B134">
            <v>9554.2000000000007</v>
          </cell>
          <cell r="C134">
            <v>9098.7900000000009</v>
          </cell>
          <cell r="D134">
            <v>455.41</v>
          </cell>
          <cell r="F134">
            <v>9554.2000000000007</v>
          </cell>
          <cell r="G134">
            <v>9098.7900000000009</v>
          </cell>
          <cell r="H134">
            <v>455.41</v>
          </cell>
        </row>
        <row r="135">
          <cell r="A135" t="str">
            <v>Mobile Explorium</v>
          </cell>
          <cell r="B135">
            <v>10796.59</v>
          </cell>
          <cell r="C135">
            <v>10796.58</v>
          </cell>
          <cell r="D135">
            <v>0.01</v>
          </cell>
          <cell r="F135">
            <v>10796.59</v>
          </cell>
          <cell r="G135">
            <v>10796.58</v>
          </cell>
          <cell r="H135">
            <v>0.01</v>
          </cell>
        </row>
        <row r="136">
          <cell r="A136" t="str">
            <v>Monterrey Centro Cultural Alfa</v>
          </cell>
          <cell r="B136">
            <v>10845.75</v>
          </cell>
          <cell r="C136">
            <v>11171.122499999999</v>
          </cell>
          <cell r="D136">
            <v>-325.38</v>
          </cell>
          <cell r="F136">
            <v>10845.75</v>
          </cell>
          <cell r="G136">
            <v>11171.122499999999</v>
          </cell>
          <cell r="H136">
            <v>-325.38</v>
          </cell>
        </row>
        <row r="137">
          <cell r="A137" t="str">
            <v>Montreal Le Vieux-Port De Montreal</v>
          </cell>
          <cell r="B137">
            <v>17905.099999999999</v>
          </cell>
          <cell r="C137">
            <v>16170.464400000001</v>
          </cell>
          <cell r="D137">
            <v>1734.65</v>
          </cell>
          <cell r="F137">
            <v>17905.099999999999</v>
          </cell>
          <cell r="G137">
            <v>16170.464400000001</v>
          </cell>
          <cell r="H137">
            <v>1734.65</v>
          </cell>
        </row>
        <row r="138">
          <cell r="A138" t="str">
            <v>Montreal, Que-FP#4</v>
          </cell>
          <cell r="B138">
            <v>16802.009999999998</v>
          </cell>
          <cell r="C138">
            <v>15189.99</v>
          </cell>
          <cell r="D138">
            <v>1612.02</v>
          </cell>
          <cell r="F138">
            <v>16802.009999999998</v>
          </cell>
          <cell r="G138">
            <v>15189.99</v>
          </cell>
          <cell r="H138">
            <v>1612.02</v>
          </cell>
        </row>
        <row r="139">
          <cell r="A139" t="str">
            <v>Moscow#1, Russia</v>
          </cell>
          <cell r="B139">
            <v>14011.89</v>
          </cell>
          <cell r="C139">
            <v>14011.89</v>
          </cell>
          <cell r="D139">
            <v>0</v>
          </cell>
          <cell r="F139">
            <v>14011.89</v>
          </cell>
          <cell r="G139">
            <v>14011.89</v>
          </cell>
          <cell r="H139">
            <v>0</v>
          </cell>
        </row>
        <row r="140">
          <cell r="A140" t="str">
            <v>Munich Forum Der Technik</v>
          </cell>
          <cell r="B140">
            <v>1303.5999999999999</v>
          </cell>
          <cell r="C140">
            <v>0</v>
          </cell>
          <cell r="D140">
            <v>1303.5999999999999</v>
          </cell>
          <cell r="F140">
            <v>1303.5999999999999</v>
          </cell>
          <cell r="G140">
            <v>0</v>
          </cell>
          <cell r="H140">
            <v>1303.5999999999999</v>
          </cell>
        </row>
        <row r="141">
          <cell r="A141" t="str">
            <v>Myrtle Beach (Hammons #1)</v>
          </cell>
          <cell r="B141">
            <v>17024.099999999999</v>
          </cell>
          <cell r="C141">
            <v>17022</v>
          </cell>
          <cell r="D141">
            <v>2.1</v>
          </cell>
          <cell r="F141">
            <v>17024.099999999999</v>
          </cell>
          <cell r="G141">
            <v>17022</v>
          </cell>
          <cell r="H141">
            <v>2.1</v>
          </cell>
        </row>
        <row r="142">
          <cell r="A142" t="str">
            <v>Nagoya Ocean Theatre</v>
          </cell>
          <cell r="B142">
            <v>14008.33</v>
          </cell>
          <cell r="C142">
            <v>14420</v>
          </cell>
          <cell r="D142">
            <v>-411.68</v>
          </cell>
          <cell r="F142">
            <v>14008.33</v>
          </cell>
          <cell r="G142">
            <v>14420</v>
          </cell>
          <cell r="H142">
            <v>-411.68</v>
          </cell>
        </row>
        <row r="143">
          <cell r="A143" t="str">
            <v>Nashville, Regal (Opry Mills)</v>
          </cell>
          <cell r="B143">
            <v>6768.15</v>
          </cell>
          <cell r="C143">
            <v>6325.2609000000011</v>
          </cell>
          <cell r="D143">
            <v>442.89</v>
          </cell>
          <cell r="F143">
            <v>6768.15</v>
          </cell>
          <cell r="G143">
            <v>6325.2609000000011</v>
          </cell>
          <cell r="H143">
            <v>442.89</v>
          </cell>
        </row>
        <row r="144">
          <cell r="A144" t="str">
            <v>Natick, Mass - Jordan Furniture</v>
          </cell>
          <cell r="B144">
            <v>18006.060000000001</v>
          </cell>
          <cell r="C144">
            <v>22278.9</v>
          </cell>
          <cell r="D144">
            <v>-4272.84</v>
          </cell>
          <cell r="F144">
            <v>18006.060000000001</v>
          </cell>
          <cell r="G144">
            <v>22278.9</v>
          </cell>
          <cell r="H144">
            <v>-4272.84</v>
          </cell>
          <cell r="J144" t="str">
            <v>5k credit note for Oct04 - May05</v>
          </cell>
        </row>
        <row r="145">
          <cell r="A145" t="str">
            <v>National Amusements-Louisville, Kentucky</v>
          </cell>
          <cell r="B145">
            <v>12500.01</v>
          </cell>
          <cell r="C145">
            <v>12500.01</v>
          </cell>
          <cell r="D145">
            <v>0</v>
          </cell>
          <cell r="F145">
            <v>12500.01</v>
          </cell>
          <cell r="G145">
            <v>12500.01</v>
          </cell>
          <cell r="H145">
            <v>0</v>
          </cell>
        </row>
        <row r="146">
          <cell r="A146" t="str">
            <v>National Amusements-Manchester, Connecticut</v>
          </cell>
          <cell r="B146">
            <v>12500.01</v>
          </cell>
          <cell r="C146">
            <v>12500.01</v>
          </cell>
          <cell r="D146">
            <v>0</v>
          </cell>
          <cell r="F146">
            <v>12500.01</v>
          </cell>
          <cell r="G146">
            <v>12500.01</v>
          </cell>
          <cell r="H146">
            <v>0</v>
          </cell>
        </row>
        <row r="147">
          <cell r="A147" t="str">
            <v>National Amusements-Springdale, Ohio</v>
          </cell>
          <cell r="B147">
            <v>12500.01</v>
          </cell>
          <cell r="C147">
            <v>12500.01</v>
          </cell>
          <cell r="D147">
            <v>0</v>
          </cell>
          <cell r="F147">
            <v>12500.01</v>
          </cell>
          <cell r="G147">
            <v>12500.01</v>
          </cell>
          <cell r="H147">
            <v>0</v>
          </cell>
        </row>
        <row r="148">
          <cell r="A148" t="str">
            <v>National Amusements-White Plains, NY</v>
          </cell>
          <cell r="B148">
            <v>12500.01</v>
          </cell>
          <cell r="C148">
            <v>12500.01</v>
          </cell>
          <cell r="D148">
            <v>0</v>
          </cell>
          <cell r="F148">
            <v>12500.01</v>
          </cell>
          <cell r="G148">
            <v>12500.01</v>
          </cell>
          <cell r="H148">
            <v>0</v>
          </cell>
        </row>
        <row r="149">
          <cell r="A149" t="str">
            <v>New England Aquarium, Boston</v>
          </cell>
          <cell r="B149">
            <v>16130.09</v>
          </cell>
          <cell r="C149">
            <v>14950</v>
          </cell>
          <cell r="D149">
            <v>1180.0999999999999</v>
          </cell>
          <cell r="F149">
            <v>16130.09</v>
          </cell>
          <cell r="G149">
            <v>14950</v>
          </cell>
          <cell r="H149">
            <v>1180.0999999999999</v>
          </cell>
        </row>
        <row r="150">
          <cell r="A150" t="str">
            <v>New Jersey Liberty Science Center</v>
          </cell>
          <cell r="B150">
            <v>22606.34</v>
          </cell>
          <cell r="C150">
            <v>22714.672400000003</v>
          </cell>
          <cell r="D150">
            <v>-108.34</v>
          </cell>
          <cell r="F150">
            <v>22606.34</v>
          </cell>
          <cell r="G150">
            <v>22714.672400000003</v>
          </cell>
          <cell r="H150">
            <v>-108.34</v>
          </cell>
        </row>
        <row r="151">
          <cell r="A151" t="str">
            <v>New Orleans Aquarium Of The Americas</v>
          </cell>
          <cell r="B151">
            <v>25398.15</v>
          </cell>
          <cell r="C151">
            <v>25017.245499999997</v>
          </cell>
          <cell r="D151">
            <v>380.9</v>
          </cell>
          <cell r="F151">
            <v>25398.15</v>
          </cell>
          <cell r="G151">
            <v>25017.245499999997</v>
          </cell>
          <cell r="H151">
            <v>380.9</v>
          </cell>
        </row>
        <row r="152">
          <cell r="A152" t="str">
            <v>New Rochelle, NY (Regal #3)</v>
          </cell>
          <cell r="B152">
            <v>6768.15</v>
          </cell>
          <cell r="C152">
            <v>6325.2609000000011</v>
          </cell>
          <cell r="D152">
            <v>442.89</v>
          </cell>
          <cell r="F152">
            <v>6768.15</v>
          </cell>
          <cell r="G152">
            <v>6325.2609000000011</v>
          </cell>
          <cell r="H152">
            <v>442.89</v>
          </cell>
        </row>
        <row r="153">
          <cell r="A153" t="str">
            <v>New York Lincoln Centre (Sony)</v>
          </cell>
          <cell r="B153">
            <v>28311.81</v>
          </cell>
          <cell r="C153">
            <v>27488.918100000003</v>
          </cell>
          <cell r="D153">
            <v>822.9</v>
          </cell>
          <cell r="F153">
            <v>28311.81</v>
          </cell>
          <cell r="G153">
            <v>27488.918100000003</v>
          </cell>
          <cell r="H153">
            <v>822.9</v>
          </cell>
        </row>
        <row r="154">
          <cell r="A154" t="str">
            <v>Niagra Falls Ameri-Cana Motel</v>
          </cell>
          <cell r="B154">
            <v>13186.26</v>
          </cell>
          <cell r="C154">
            <v>13185.66</v>
          </cell>
          <cell r="D154">
            <v>0.6</v>
          </cell>
          <cell r="F154">
            <v>13186.26</v>
          </cell>
          <cell r="G154">
            <v>13185.66</v>
          </cell>
          <cell r="H154">
            <v>0.6</v>
          </cell>
        </row>
        <row r="155">
          <cell r="A155" t="str">
            <v>Norwalk The Maritime Centre</v>
          </cell>
          <cell r="B155">
            <v>13125.4</v>
          </cell>
          <cell r="C155">
            <v>13519.162</v>
          </cell>
          <cell r="D155">
            <v>-393.77</v>
          </cell>
          <cell r="F155">
            <v>13125.4</v>
          </cell>
          <cell r="G155">
            <v>13519.162</v>
          </cell>
          <cell r="H155">
            <v>-393.77</v>
          </cell>
        </row>
        <row r="156">
          <cell r="A156" t="str">
            <v>NY American Museum of Natural History</v>
          </cell>
          <cell r="B156">
            <v>7547.46</v>
          </cell>
          <cell r="C156">
            <v>7773.8838000000005</v>
          </cell>
          <cell r="D156">
            <v>-226.41</v>
          </cell>
          <cell r="F156">
            <v>7547.46</v>
          </cell>
          <cell r="G156">
            <v>7773.8838000000005</v>
          </cell>
          <cell r="H156">
            <v>-226.41</v>
          </cell>
        </row>
        <row r="157">
          <cell r="A157" t="str">
            <v>Omaha's Henry Doorly Zoo</v>
          </cell>
          <cell r="B157">
            <v>24710.28</v>
          </cell>
          <cell r="C157">
            <v>24710.25</v>
          </cell>
          <cell r="D157">
            <v>0.03</v>
          </cell>
          <cell r="F157">
            <v>24710.28</v>
          </cell>
          <cell r="G157">
            <v>24710.25</v>
          </cell>
          <cell r="H157">
            <v>0.03</v>
          </cell>
        </row>
        <row r="158">
          <cell r="A158" t="str">
            <v>Omiya Space Theatre</v>
          </cell>
          <cell r="B158">
            <v>19638.140489999998</v>
          </cell>
          <cell r="C158">
            <v>18791.5</v>
          </cell>
          <cell r="D158">
            <v>846.63</v>
          </cell>
          <cell r="F158">
            <v>19638.140489999998</v>
          </cell>
          <cell r="G158">
            <v>18791.5</v>
          </cell>
          <cell r="H158">
            <v>846.63</v>
          </cell>
        </row>
        <row r="159">
          <cell r="A159" t="str">
            <v>Ontario Science Centre</v>
          </cell>
          <cell r="B159">
            <v>15327.48</v>
          </cell>
          <cell r="C159">
            <v>15327</v>
          </cell>
          <cell r="D159">
            <v>0.48</v>
          </cell>
          <cell r="F159">
            <v>15327.48</v>
          </cell>
          <cell r="G159">
            <v>15327</v>
          </cell>
          <cell r="H159">
            <v>0.48</v>
          </cell>
        </row>
        <row r="160">
          <cell r="A160" t="str">
            <v>Ontario, California</v>
          </cell>
          <cell r="B160">
            <v>6698.01</v>
          </cell>
          <cell r="C160">
            <v>6698.01</v>
          </cell>
          <cell r="D160">
            <v>0</v>
          </cell>
          <cell r="F160">
            <v>6698.01</v>
          </cell>
          <cell r="G160">
            <v>6698.01</v>
          </cell>
          <cell r="H160">
            <v>0</v>
          </cell>
        </row>
        <row r="161">
          <cell r="A161" t="str">
            <v>Orix, Tampa Florida</v>
          </cell>
          <cell r="B161">
            <v>22472.43</v>
          </cell>
          <cell r="C161">
            <v>22472.43</v>
          </cell>
          <cell r="D161">
            <v>0</v>
          </cell>
          <cell r="F161">
            <v>22472.43</v>
          </cell>
          <cell r="G161">
            <v>22472.43</v>
          </cell>
          <cell r="H161">
            <v>0</v>
          </cell>
        </row>
        <row r="162">
          <cell r="A162" t="str">
            <v>Orlando Back To The Future The Ride</v>
          </cell>
          <cell r="B162">
            <v>30545.919999999998</v>
          </cell>
          <cell r="C162">
            <v>31461.895899999989</v>
          </cell>
          <cell r="D162">
            <v>-915.98</v>
          </cell>
          <cell r="F162">
            <v>30545.919999999998</v>
          </cell>
          <cell r="G162">
            <v>31461.895899999989</v>
          </cell>
          <cell r="H162">
            <v>-915.98</v>
          </cell>
        </row>
        <row r="163">
          <cell r="A163" t="str">
            <v>Osaka (Suntory) Design Museum</v>
          </cell>
          <cell r="B163">
            <v>20341.89</v>
          </cell>
          <cell r="C163">
            <v>19018.963599999999</v>
          </cell>
          <cell r="D163">
            <v>1322.94</v>
          </cell>
          <cell r="F163">
            <v>20341.89</v>
          </cell>
          <cell r="G163">
            <v>19018.963599999999</v>
          </cell>
          <cell r="H163">
            <v>1322.94</v>
          </cell>
        </row>
        <row r="164">
          <cell r="A164" t="str">
            <v>Osaka The Science Museum</v>
          </cell>
          <cell r="B164">
            <v>18405.8442</v>
          </cell>
          <cell r="C164">
            <v>17612.322</v>
          </cell>
          <cell r="D164">
            <v>793.52</v>
          </cell>
          <cell r="F164">
            <v>18405.8442</v>
          </cell>
          <cell r="G164">
            <v>17612.322</v>
          </cell>
          <cell r="H164">
            <v>793.52</v>
          </cell>
        </row>
        <row r="165">
          <cell r="A165" t="str">
            <v>Ottawa/Hull CDN Museum Of Civilization</v>
          </cell>
          <cell r="B165">
            <v>8308</v>
          </cell>
          <cell r="C165">
            <v>7931</v>
          </cell>
          <cell r="D165">
            <v>376.99</v>
          </cell>
          <cell r="F165">
            <v>8308</v>
          </cell>
          <cell r="G165">
            <v>7931</v>
          </cell>
          <cell r="H165">
            <v>376.99</v>
          </cell>
        </row>
        <row r="166">
          <cell r="A166" t="str">
            <v>Oviedo, Spain (Yelmo)</v>
          </cell>
          <cell r="B166">
            <v>12500.01</v>
          </cell>
          <cell r="C166">
            <v>12500.01</v>
          </cell>
          <cell r="D166">
            <v>0</v>
          </cell>
          <cell r="F166">
            <v>12500.01</v>
          </cell>
          <cell r="G166">
            <v>12500.01</v>
          </cell>
          <cell r="H166">
            <v>0</v>
          </cell>
        </row>
        <row r="167">
          <cell r="A167" t="str">
            <v>Paris La Geode</v>
          </cell>
          <cell r="B167">
            <v>17428.810000000001</v>
          </cell>
          <cell r="C167">
            <v>12856.3809</v>
          </cell>
          <cell r="D167">
            <v>4572.43</v>
          </cell>
          <cell r="F167">
            <v>17428.810000000001</v>
          </cell>
          <cell r="G167">
            <v>12856.3809</v>
          </cell>
          <cell r="H167">
            <v>4572.43</v>
          </cell>
        </row>
        <row r="168">
          <cell r="A168" t="str">
            <v>Pensacola Naval Museum</v>
          </cell>
          <cell r="B168">
            <v>20087.5</v>
          </cell>
          <cell r="C168">
            <v>21472.560000000001</v>
          </cell>
          <cell r="D168">
            <v>-1385.06</v>
          </cell>
          <cell r="F168">
            <v>20087.5</v>
          </cell>
          <cell r="G168">
            <v>21472.560000000001</v>
          </cell>
          <cell r="H168">
            <v>-1385.06</v>
          </cell>
        </row>
        <row r="169">
          <cell r="A169" t="str">
            <v>Perisur</v>
          </cell>
          <cell r="B169">
            <v>12500.01</v>
          </cell>
          <cell r="C169">
            <v>12500.01</v>
          </cell>
          <cell r="D169">
            <v>0</v>
          </cell>
          <cell r="F169">
            <v>12500.01</v>
          </cell>
          <cell r="G169">
            <v>12500.01</v>
          </cell>
          <cell r="H169">
            <v>0</v>
          </cell>
        </row>
        <row r="170">
          <cell r="A170" t="str">
            <v>Phil Franklin Institute Science Museum</v>
          </cell>
          <cell r="B170">
            <v>9844.32</v>
          </cell>
          <cell r="C170">
            <v>9844.3050000000003</v>
          </cell>
          <cell r="D170">
            <v>0.02</v>
          </cell>
          <cell r="F170">
            <v>9844.32</v>
          </cell>
          <cell r="G170">
            <v>9844.3050000000003</v>
          </cell>
          <cell r="H170">
            <v>0.02</v>
          </cell>
        </row>
        <row r="171">
          <cell r="A171" t="str">
            <v>Philadelphia, KOP</v>
          </cell>
          <cell r="B171">
            <v>6698.01</v>
          </cell>
          <cell r="C171">
            <v>6698.01</v>
          </cell>
          <cell r="D171">
            <v>0</v>
          </cell>
          <cell r="F171">
            <v>6698.01</v>
          </cell>
          <cell r="G171">
            <v>6698.01</v>
          </cell>
          <cell r="H171">
            <v>0</v>
          </cell>
        </row>
        <row r="172">
          <cell r="A172" t="str">
            <v>Pittsburgh Carnegie Science Center</v>
          </cell>
          <cell r="B172">
            <v>22070.639999999999</v>
          </cell>
          <cell r="C172">
            <v>19559.988399999998</v>
          </cell>
          <cell r="D172">
            <v>2510.64</v>
          </cell>
          <cell r="F172">
            <v>22070.639999999999</v>
          </cell>
          <cell r="G172">
            <v>19559.988399999998</v>
          </cell>
          <cell r="H172">
            <v>2510.64</v>
          </cell>
        </row>
        <row r="173">
          <cell r="A173" t="str">
            <v>Poitiers Futuroscope 3D</v>
          </cell>
          <cell r="B173">
            <v>11067.62</v>
          </cell>
          <cell r="C173">
            <v>11164.072146071829</v>
          </cell>
          <cell r="D173">
            <v>-96.46</v>
          </cell>
          <cell r="F173">
            <v>11067.62</v>
          </cell>
          <cell r="G173">
            <v>11164.072146071829</v>
          </cell>
          <cell r="H173">
            <v>-96.46</v>
          </cell>
        </row>
        <row r="174">
          <cell r="A174" t="str">
            <v>Poitiers Futuroscope 3D Dome</v>
          </cell>
          <cell r="B174">
            <v>13068.18</v>
          </cell>
          <cell r="C174">
            <v>13182.073915712639</v>
          </cell>
          <cell r="D174">
            <v>-113.88</v>
          </cell>
          <cell r="F174">
            <v>13068.18</v>
          </cell>
          <cell r="G174">
            <v>13182.073915712639</v>
          </cell>
          <cell r="H174">
            <v>-113.88</v>
          </cell>
        </row>
        <row r="175">
          <cell r="A175" t="str">
            <v>Poitiers Futuroscope Magic Carpet</v>
          </cell>
          <cell r="B175">
            <v>11067.62</v>
          </cell>
          <cell r="C175">
            <v>11164.072146071829</v>
          </cell>
          <cell r="D175">
            <v>-96.46</v>
          </cell>
          <cell r="F175">
            <v>11067.62</v>
          </cell>
          <cell r="G175">
            <v>11164.072146071829</v>
          </cell>
          <cell r="H175">
            <v>-96.46</v>
          </cell>
        </row>
        <row r="176">
          <cell r="A176" t="str">
            <v>Poitiers Futuroscope Omnimax</v>
          </cell>
          <cell r="B176">
            <v>5533.81</v>
          </cell>
          <cell r="C176">
            <v>5582.0360730359134</v>
          </cell>
          <cell r="D176">
            <v>-48.23</v>
          </cell>
          <cell r="F176">
            <v>5533.81</v>
          </cell>
          <cell r="G176">
            <v>5582.0360730359134</v>
          </cell>
          <cell r="H176">
            <v>-48.23</v>
          </cell>
        </row>
        <row r="177">
          <cell r="A177" t="str">
            <v>Poitiers Futuroscope Solido</v>
          </cell>
          <cell r="B177">
            <v>11067.62</v>
          </cell>
          <cell r="C177">
            <v>11164.072146071829</v>
          </cell>
          <cell r="D177">
            <v>-96.46</v>
          </cell>
          <cell r="F177">
            <v>11067.62</v>
          </cell>
          <cell r="G177">
            <v>11164.072146071829</v>
          </cell>
          <cell r="H177">
            <v>-96.46</v>
          </cell>
        </row>
        <row r="178">
          <cell r="A178" t="str">
            <v>Poitiers IMAX Futuroscope Kinemax</v>
          </cell>
          <cell r="B178">
            <v>5533.81</v>
          </cell>
          <cell r="C178">
            <v>5582.0360730359134</v>
          </cell>
          <cell r="D178">
            <v>-48.23</v>
          </cell>
          <cell r="F178">
            <v>5533.81</v>
          </cell>
          <cell r="G178">
            <v>5582.0360730359134</v>
          </cell>
          <cell r="H178">
            <v>-48.23</v>
          </cell>
        </row>
        <row r="179">
          <cell r="A179" t="str">
            <v>Portland Oregon Museum Of Sci &amp; Industry</v>
          </cell>
          <cell r="B179">
            <v>21651.73</v>
          </cell>
          <cell r="C179">
            <v>22301.189200000001</v>
          </cell>
          <cell r="D179">
            <v>-649.46</v>
          </cell>
          <cell r="F179">
            <v>21651.73</v>
          </cell>
          <cell r="G179">
            <v>22301.189200000001</v>
          </cell>
          <cell r="H179">
            <v>-649.46</v>
          </cell>
        </row>
        <row r="180">
          <cell r="A180" t="str">
            <v>Prague, IT Int'l #3</v>
          </cell>
          <cell r="B180">
            <v>12279.34</v>
          </cell>
          <cell r="C180">
            <v>12189.87</v>
          </cell>
          <cell r="D180">
            <v>89.47</v>
          </cell>
          <cell r="F180">
            <v>12279.34</v>
          </cell>
          <cell r="G180">
            <v>12189.87</v>
          </cell>
          <cell r="H180">
            <v>89.47</v>
          </cell>
        </row>
        <row r="181">
          <cell r="A181" t="str">
            <v>Pretoria, Millenium #5</v>
          </cell>
          <cell r="B181">
            <v>3750</v>
          </cell>
          <cell r="C181">
            <v>0</v>
          </cell>
          <cell r="D181">
            <v>3750</v>
          </cell>
          <cell r="F181">
            <v>3750</v>
          </cell>
          <cell r="G181">
            <v>0</v>
          </cell>
          <cell r="H181">
            <v>3750</v>
          </cell>
        </row>
        <row r="182">
          <cell r="A182" t="str">
            <v>Quincy Amusement P3D, LA, California</v>
          </cell>
          <cell r="B182">
            <v>25212.799999999999</v>
          </cell>
          <cell r="C182">
            <v>23989.26</v>
          </cell>
          <cell r="D182">
            <v>1223.54</v>
          </cell>
          <cell r="F182">
            <v>25212.799999999999</v>
          </cell>
          <cell r="G182">
            <v>23989.26</v>
          </cell>
          <cell r="H182">
            <v>1223.54</v>
          </cell>
        </row>
        <row r="183">
          <cell r="A183" t="str">
            <v>Raleigh, North Carolina (Exploris)</v>
          </cell>
          <cell r="B183">
            <v>11219.22</v>
          </cell>
          <cell r="C183">
            <v>11008.125</v>
          </cell>
          <cell r="D183">
            <v>211.1</v>
          </cell>
          <cell r="F183">
            <v>11219.22</v>
          </cell>
          <cell r="G183">
            <v>11008.125</v>
          </cell>
          <cell r="H183">
            <v>211.1</v>
          </cell>
        </row>
        <row r="184">
          <cell r="A184" t="str">
            <v>Redding, Ma (Jordan #2)</v>
          </cell>
          <cell r="B184">
            <v>12500.01</v>
          </cell>
          <cell r="C184">
            <v>12500.01</v>
          </cell>
          <cell r="D184">
            <v>0</v>
          </cell>
          <cell r="F184">
            <v>12500.01</v>
          </cell>
          <cell r="G184">
            <v>12500.01</v>
          </cell>
          <cell r="H184">
            <v>0</v>
          </cell>
        </row>
        <row r="185">
          <cell r="A185" t="str">
            <v>Regina Saskatchewan Science Centre</v>
          </cell>
          <cell r="B185">
            <v>18833.240000000002</v>
          </cell>
          <cell r="C185">
            <v>18225.13</v>
          </cell>
          <cell r="D185">
            <v>608.12</v>
          </cell>
          <cell r="F185">
            <v>18833.240000000002</v>
          </cell>
          <cell r="G185">
            <v>18225.13</v>
          </cell>
          <cell r="H185">
            <v>608.12</v>
          </cell>
        </row>
        <row r="186">
          <cell r="A186" t="str">
            <v>Riccione.</v>
          </cell>
          <cell r="B186">
            <v>12500.01</v>
          </cell>
          <cell r="C186">
            <v>25700.01</v>
          </cell>
          <cell r="D186">
            <v>-13200</v>
          </cell>
          <cell r="F186">
            <v>12500.01</v>
          </cell>
          <cell r="G186">
            <v>25700.01</v>
          </cell>
          <cell r="H186">
            <v>-13200</v>
          </cell>
          <cell r="J186" t="str">
            <v>9.9k in training not received in Feb05</v>
          </cell>
        </row>
        <row r="187">
          <cell r="A187" t="str">
            <v>Richmond Science Museum of Virginia</v>
          </cell>
          <cell r="B187">
            <v>7739.5</v>
          </cell>
          <cell r="C187">
            <v>8110.1685000000007</v>
          </cell>
          <cell r="D187">
            <v>-370.67</v>
          </cell>
          <cell r="F187">
            <v>7739.5</v>
          </cell>
          <cell r="G187">
            <v>8110.1685000000007</v>
          </cell>
          <cell r="H187">
            <v>-370.67</v>
          </cell>
        </row>
        <row r="188">
          <cell r="A188" t="str">
            <v>Riverport, Richmond - Famous Player #9</v>
          </cell>
          <cell r="B188">
            <v>12500.01</v>
          </cell>
          <cell r="C188">
            <v>12500.01</v>
          </cell>
          <cell r="D188">
            <v>0</v>
          </cell>
          <cell r="F188">
            <v>12500.01</v>
          </cell>
          <cell r="G188">
            <v>12500.01</v>
          </cell>
          <cell r="H188">
            <v>0</v>
          </cell>
        </row>
        <row r="189">
          <cell r="A189" t="str">
            <v>Rochester, Cinemark #4</v>
          </cell>
          <cell r="B189">
            <v>2460.67</v>
          </cell>
          <cell r="C189">
            <v>9216.7592999999997</v>
          </cell>
          <cell r="D189">
            <v>-6756.08</v>
          </cell>
          <cell r="F189">
            <v>2460.67</v>
          </cell>
          <cell r="G189">
            <v>9216.7592999999997</v>
          </cell>
          <cell r="H189">
            <v>-6756.08</v>
          </cell>
          <cell r="J189" t="str">
            <v>CR notes due to incerrect billing</v>
          </cell>
        </row>
        <row r="190">
          <cell r="A190" t="str">
            <v>Salt Lake City (Children's Museum)</v>
          </cell>
          <cell r="B190">
            <v>12285</v>
          </cell>
          <cell r="C190">
            <v>12285</v>
          </cell>
          <cell r="D190">
            <v>0</v>
          </cell>
          <cell r="F190">
            <v>12285</v>
          </cell>
          <cell r="G190">
            <v>12285</v>
          </cell>
          <cell r="H190">
            <v>0</v>
          </cell>
        </row>
        <row r="191">
          <cell r="A191" t="str">
            <v>San Antonio 3D</v>
          </cell>
          <cell r="B191">
            <v>10278.68</v>
          </cell>
          <cell r="C191">
            <v>10032.4575</v>
          </cell>
          <cell r="D191">
            <v>246.23</v>
          </cell>
          <cell r="F191">
            <v>10278.68</v>
          </cell>
          <cell r="G191">
            <v>10032.4575</v>
          </cell>
          <cell r="H191">
            <v>246.23</v>
          </cell>
        </row>
        <row r="192">
          <cell r="A192" t="str">
            <v>San Antonio Alamo IMAX At Rivercenter</v>
          </cell>
          <cell r="B192">
            <v>9361.1200000000008</v>
          </cell>
          <cell r="C192">
            <v>9136.8725000000013</v>
          </cell>
          <cell r="D192">
            <v>224.26</v>
          </cell>
          <cell r="F192">
            <v>9361.1200000000008</v>
          </cell>
          <cell r="G192">
            <v>9136.8725000000013</v>
          </cell>
          <cell r="H192">
            <v>224.26</v>
          </cell>
        </row>
        <row r="193">
          <cell r="A193" t="str">
            <v>San Diego Space &amp; Science Foundation</v>
          </cell>
          <cell r="B193">
            <v>2852.19</v>
          </cell>
          <cell r="C193">
            <v>2674.0139000000004</v>
          </cell>
          <cell r="D193">
            <v>178.17</v>
          </cell>
          <cell r="F193">
            <v>2852.19</v>
          </cell>
          <cell r="G193">
            <v>2674.0139000000004</v>
          </cell>
          <cell r="H193">
            <v>178.17</v>
          </cell>
        </row>
        <row r="194">
          <cell r="A194" t="str">
            <v>San Francisco (Sony)</v>
          </cell>
          <cell r="B194">
            <v>23028.42</v>
          </cell>
          <cell r="C194">
            <v>23028.400000000001</v>
          </cell>
          <cell r="D194">
            <v>0.03</v>
          </cell>
          <cell r="F194">
            <v>23028.42</v>
          </cell>
          <cell r="G194">
            <v>23028.400000000001</v>
          </cell>
          <cell r="H194">
            <v>0.03</v>
          </cell>
        </row>
        <row r="195">
          <cell r="A195" t="str">
            <v>San Jose Tech Museum Of Innovation</v>
          </cell>
          <cell r="B195">
            <v>20780.79</v>
          </cell>
          <cell r="C195">
            <v>20773.116000000002</v>
          </cell>
          <cell r="D195">
            <v>7.6700000000000159</v>
          </cell>
          <cell r="F195">
            <v>20780.79</v>
          </cell>
          <cell r="G195">
            <v>20773.116000000002</v>
          </cell>
          <cell r="H195">
            <v>7.6700000000000159</v>
          </cell>
        </row>
        <row r="196">
          <cell r="A196" t="str">
            <v>Sasebo Visitor Centre</v>
          </cell>
          <cell r="B196">
            <v>26746.875</v>
          </cell>
          <cell r="C196">
            <v>25593.75</v>
          </cell>
          <cell r="D196">
            <v>1153.1300000000001</v>
          </cell>
          <cell r="F196">
            <v>26746.875</v>
          </cell>
          <cell r="G196">
            <v>25593.75</v>
          </cell>
          <cell r="H196">
            <v>1153.1300000000001</v>
          </cell>
        </row>
        <row r="197">
          <cell r="A197" t="str">
            <v>Saudi Arabia, Almabani</v>
          </cell>
          <cell r="B197">
            <v>20375.009999999998</v>
          </cell>
          <cell r="C197">
            <v>20375.009999999998</v>
          </cell>
          <cell r="D197">
            <v>0</v>
          </cell>
          <cell r="F197">
            <v>20375.009999999998</v>
          </cell>
          <cell r="G197">
            <v>20375.009999999998</v>
          </cell>
          <cell r="H197">
            <v>0</v>
          </cell>
        </row>
        <row r="198">
          <cell r="A198" t="str">
            <v>Seattle IMAX Pacific Science Center 2D</v>
          </cell>
          <cell r="B198">
            <v>7500</v>
          </cell>
          <cell r="C198">
            <v>7500</v>
          </cell>
          <cell r="D198">
            <v>0</v>
          </cell>
          <cell r="F198">
            <v>7500</v>
          </cell>
          <cell r="G198">
            <v>7500</v>
          </cell>
          <cell r="H198">
            <v>0</v>
          </cell>
        </row>
        <row r="199">
          <cell r="A199" t="str">
            <v>Seattle IMAX Pacific Science Center 3D</v>
          </cell>
          <cell r="B199">
            <v>23004.23</v>
          </cell>
          <cell r="C199">
            <v>23468.2101</v>
          </cell>
          <cell r="D199">
            <v>-463.99</v>
          </cell>
          <cell r="F199">
            <v>23004.23</v>
          </cell>
          <cell r="G199">
            <v>23468.2101</v>
          </cell>
          <cell r="H199">
            <v>-463.99</v>
          </cell>
        </row>
        <row r="200">
          <cell r="A200" t="str">
            <v>Seattle Omnidome</v>
          </cell>
          <cell r="B200">
            <v>7500</v>
          </cell>
          <cell r="C200">
            <v>7500</v>
          </cell>
          <cell r="D200">
            <v>0</v>
          </cell>
          <cell r="F200">
            <v>7500</v>
          </cell>
          <cell r="G200">
            <v>7500</v>
          </cell>
          <cell r="H200">
            <v>0</v>
          </cell>
        </row>
        <row r="201">
          <cell r="A201" t="str">
            <v>Seoul Daesaeng Corporation</v>
          </cell>
          <cell r="B201">
            <v>18429.060000000001</v>
          </cell>
          <cell r="C201">
            <v>18429.060000000001</v>
          </cell>
          <cell r="D201">
            <v>0</v>
          </cell>
          <cell r="F201">
            <v>18429.060000000001</v>
          </cell>
          <cell r="G201">
            <v>18429.060000000001</v>
          </cell>
          <cell r="H201">
            <v>0</v>
          </cell>
        </row>
        <row r="202">
          <cell r="A202" t="str">
            <v>Shakopee Valleyfair Family Amusement</v>
          </cell>
          <cell r="B202">
            <v>7500</v>
          </cell>
          <cell r="C202">
            <v>7500</v>
          </cell>
          <cell r="D202">
            <v>0</v>
          </cell>
          <cell r="F202">
            <v>7500</v>
          </cell>
          <cell r="G202">
            <v>7500</v>
          </cell>
          <cell r="H202">
            <v>0</v>
          </cell>
        </row>
        <row r="203">
          <cell r="A203" t="str">
            <v>Shanghai Peace Cinema, SUC#3</v>
          </cell>
          <cell r="B203">
            <v>12500.01</v>
          </cell>
          <cell r="C203">
            <v>12500.01</v>
          </cell>
          <cell r="D203">
            <v>0</v>
          </cell>
          <cell r="F203">
            <v>12500.01</v>
          </cell>
          <cell r="G203">
            <v>12500.01</v>
          </cell>
          <cell r="H203">
            <v>0</v>
          </cell>
        </row>
        <row r="204">
          <cell r="A204" t="str">
            <v>SH-ID Scienceland</v>
          </cell>
          <cell r="B204">
            <v>10579.17</v>
          </cell>
          <cell r="C204">
            <v>10896.545099999999</v>
          </cell>
          <cell r="D204">
            <v>-317.37</v>
          </cell>
          <cell r="F204">
            <v>10579.17</v>
          </cell>
          <cell r="G204">
            <v>10896.545099999999</v>
          </cell>
          <cell r="H204">
            <v>-317.37</v>
          </cell>
        </row>
        <row r="205">
          <cell r="A205" t="str">
            <v>Shinagawa-Ku, Dentsu</v>
          </cell>
          <cell r="B205">
            <v>21189.27</v>
          </cell>
          <cell r="C205">
            <v>22304.49</v>
          </cell>
          <cell r="D205">
            <v>-1115.22</v>
          </cell>
          <cell r="F205">
            <v>21189.27</v>
          </cell>
          <cell r="G205">
            <v>22304.49</v>
          </cell>
          <cell r="H205">
            <v>-1115.22</v>
          </cell>
        </row>
        <row r="206">
          <cell r="A206" t="str">
            <v>SH-P3D Scienceland</v>
          </cell>
          <cell r="B206">
            <v>10579.17</v>
          </cell>
          <cell r="C206">
            <v>10896.545099999999</v>
          </cell>
          <cell r="D206">
            <v>-317.37</v>
          </cell>
          <cell r="F206">
            <v>10579.17</v>
          </cell>
          <cell r="G206">
            <v>10896.545099999999</v>
          </cell>
          <cell r="H206">
            <v>-317.37</v>
          </cell>
        </row>
        <row r="207">
          <cell r="A207" t="str">
            <v>Shreveport Sci-Port Discovery Centre</v>
          </cell>
          <cell r="B207">
            <v>21516.880000000001</v>
          </cell>
          <cell r="C207">
            <v>21258.427499999998</v>
          </cell>
          <cell r="D207">
            <v>258.45999999999998</v>
          </cell>
          <cell r="F207">
            <v>21516.880000000001</v>
          </cell>
          <cell r="G207">
            <v>21258.427499999998</v>
          </cell>
          <cell r="H207">
            <v>258.45999999999998</v>
          </cell>
        </row>
        <row r="208">
          <cell r="A208" t="str">
            <v>Singapore Science Centre</v>
          </cell>
          <cell r="B208">
            <v>14728.74</v>
          </cell>
          <cell r="C208">
            <v>14728.74</v>
          </cell>
          <cell r="D208">
            <v>0</v>
          </cell>
          <cell r="F208">
            <v>14728.74</v>
          </cell>
          <cell r="G208">
            <v>14728.74</v>
          </cell>
          <cell r="H208">
            <v>0</v>
          </cell>
        </row>
        <row r="209">
          <cell r="A209" t="str">
            <v>Sinsheim Auto &amp; Technik Museum</v>
          </cell>
          <cell r="B209">
            <v>12497.55</v>
          </cell>
          <cell r="C209">
            <v>19040.927100000001</v>
          </cell>
          <cell r="D209">
            <v>-6543.39</v>
          </cell>
          <cell r="F209">
            <v>12497.55</v>
          </cell>
          <cell r="G209">
            <v>19040.927100000001</v>
          </cell>
          <cell r="H209">
            <v>-6543.39</v>
          </cell>
        </row>
        <row r="210">
          <cell r="A210" t="str">
            <v>Smithsonian NASM 3D Upgrade</v>
          </cell>
          <cell r="B210">
            <v>8962.26</v>
          </cell>
          <cell r="C210">
            <v>8962.26</v>
          </cell>
          <cell r="D210">
            <v>0</v>
          </cell>
          <cell r="F210">
            <v>8962.26</v>
          </cell>
          <cell r="G210">
            <v>8962.26</v>
          </cell>
          <cell r="H210">
            <v>0</v>
          </cell>
        </row>
        <row r="211">
          <cell r="A211" t="str">
            <v>Speyer 2 (Dome)</v>
          </cell>
          <cell r="B211">
            <v>10361.1</v>
          </cell>
          <cell r="C211">
            <v>10314.1728</v>
          </cell>
          <cell r="D211">
            <v>46.92</v>
          </cell>
          <cell r="F211">
            <v>10361.1</v>
          </cell>
          <cell r="G211">
            <v>10314.1728</v>
          </cell>
          <cell r="H211">
            <v>46.92</v>
          </cell>
        </row>
        <row r="212">
          <cell r="A212" t="str">
            <v>Speyer Auto Technik (BV)</v>
          </cell>
          <cell r="B212">
            <v>10013.700000000001</v>
          </cell>
          <cell r="C212">
            <v>10314.1728</v>
          </cell>
          <cell r="D212">
            <v>-300.48</v>
          </cell>
          <cell r="F212">
            <v>10013.700000000001</v>
          </cell>
          <cell r="G212">
            <v>10314.1728</v>
          </cell>
          <cell r="H212">
            <v>-300.48</v>
          </cell>
        </row>
        <row r="213">
          <cell r="A213" t="str">
            <v>Spokane Riverfront Park</v>
          </cell>
          <cell r="B213">
            <v>7500</v>
          </cell>
          <cell r="C213">
            <v>7500</v>
          </cell>
          <cell r="D213">
            <v>0</v>
          </cell>
          <cell r="F213">
            <v>7500</v>
          </cell>
          <cell r="G213">
            <v>7500</v>
          </cell>
          <cell r="H213">
            <v>0</v>
          </cell>
        </row>
        <row r="214">
          <cell r="A214" t="str">
            <v>St. Louis Science Center</v>
          </cell>
          <cell r="B214">
            <v>10027.67</v>
          </cell>
          <cell r="C214">
            <v>10027.68</v>
          </cell>
          <cell r="D214">
            <v>-0.01</v>
          </cell>
          <cell r="F214">
            <v>10027.67</v>
          </cell>
          <cell r="G214">
            <v>10027.68</v>
          </cell>
          <cell r="H214">
            <v>-0.01</v>
          </cell>
        </row>
        <row r="215">
          <cell r="A215" t="str">
            <v>St. Paul Science Museum of Minnesota</v>
          </cell>
          <cell r="B215">
            <v>11503.65</v>
          </cell>
          <cell r="C215">
            <v>11317.125</v>
          </cell>
          <cell r="D215">
            <v>186.53</v>
          </cell>
          <cell r="F215">
            <v>11503.65</v>
          </cell>
          <cell r="G215">
            <v>11317.125</v>
          </cell>
          <cell r="H215">
            <v>186.53</v>
          </cell>
        </row>
        <row r="216">
          <cell r="A216" t="str">
            <v>Stockholm Swedish Museum Of Natural Hist</v>
          </cell>
          <cell r="B216">
            <v>28229.1</v>
          </cell>
          <cell r="C216">
            <v>28920.226699999999</v>
          </cell>
          <cell r="D216">
            <v>-691.14</v>
          </cell>
          <cell r="F216">
            <v>28229.1</v>
          </cell>
          <cell r="G216">
            <v>28920.226699999999</v>
          </cell>
          <cell r="H216">
            <v>-691.14</v>
          </cell>
        </row>
        <row r="217">
          <cell r="A217" t="str">
            <v>Sudbury Science North</v>
          </cell>
          <cell r="B217">
            <v>12607.18</v>
          </cell>
          <cell r="C217">
            <v>14403.993800000002</v>
          </cell>
          <cell r="D217">
            <v>-1796.81</v>
          </cell>
          <cell r="F217">
            <v>12607.18</v>
          </cell>
          <cell r="G217">
            <v>14403.993800000002</v>
          </cell>
          <cell r="H217">
            <v>-1796.81</v>
          </cell>
        </row>
        <row r="218">
          <cell r="A218" t="str">
            <v>Sydney Darlington Harbour</v>
          </cell>
          <cell r="B218">
            <v>25233.26</v>
          </cell>
          <cell r="C218">
            <v>24681.436800000003</v>
          </cell>
          <cell r="D218">
            <v>551.80999999999995</v>
          </cell>
          <cell r="F218">
            <v>25233.26</v>
          </cell>
          <cell r="G218">
            <v>24681.436800000003</v>
          </cell>
          <cell r="H218">
            <v>551.80999999999995</v>
          </cell>
        </row>
        <row r="219">
          <cell r="A219" t="str">
            <v>Syracuse Discovery Science Centre</v>
          </cell>
          <cell r="B219">
            <v>18891.12</v>
          </cell>
          <cell r="C219">
            <v>18646.62</v>
          </cell>
          <cell r="D219">
            <v>244.5</v>
          </cell>
          <cell r="F219">
            <v>18891.12</v>
          </cell>
          <cell r="G219">
            <v>18646.62</v>
          </cell>
          <cell r="H219">
            <v>244.5</v>
          </cell>
        </row>
        <row r="220">
          <cell r="A220" t="str">
            <v>Taejon Expo '93 Ssangyong Pavillion</v>
          </cell>
          <cell r="B220">
            <v>20247.240000000002</v>
          </cell>
          <cell r="C220">
            <v>20247.25</v>
          </cell>
          <cell r="D220">
            <v>0</v>
          </cell>
          <cell r="F220">
            <v>20247.240000000002</v>
          </cell>
          <cell r="G220">
            <v>20247.25</v>
          </cell>
          <cell r="H220">
            <v>0</v>
          </cell>
        </row>
        <row r="221">
          <cell r="A221" t="str">
            <v>Taejon Expo '93 Sunkyong Pavillion</v>
          </cell>
          <cell r="B221">
            <v>20247.240000000002</v>
          </cell>
          <cell r="C221">
            <v>20247.25</v>
          </cell>
          <cell r="D221">
            <v>0</v>
          </cell>
          <cell r="F221">
            <v>20247.240000000002</v>
          </cell>
          <cell r="G221">
            <v>20247.25</v>
          </cell>
          <cell r="H221">
            <v>0</v>
          </cell>
        </row>
        <row r="222">
          <cell r="A222" t="str">
            <v>Taichung National Museum of Natural Sci</v>
          </cell>
          <cell r="B222">
            <v>16842.11</v>
          </cell>
          <cell r="C222">
            <v>16188.618149999998</v>
          </cell>
          <cell r="D222">
            <v>653.48</v>
          </cell>
          <cell r="F222">
            <v>16842.11</v>
          </cell>
          <cell r="G222">
            <v>16188.618149999998</v>
          </cell>
          <cell r="H222">
            <v>653.48</v>
          </cell>
        </row>
        <row r="223">
          <cell r="A223" t="str">
            <v>Taipei (Miramar), Taiwan</v>
          </cell>
          <cell r="B223">
            <v>12500.01</v>
          </cell>
          <cell r="C223">
            <v>12500</v>
          </cell>
          <cell r="D223">
            <v>0</v>
          </cell>
          <cell r="F223">
            <v>12500.01</v>
          </cell>
          <cell r="G223">
            <v>12500</v>
          </cell>
          <cell r="H223">
            <v>0</v>
          </cell>
        </row>
        <row r="224">
          <cell r="A224" t="str">
            <v>Taipei Children's Recreational Centre</v>
          </cell>
          <cell r="B224">
            <v>24300</v>
          </cell>
          <cell r="C224">
            <v>25029</v>
          </cell>
          <cell r="D224">
            <v>-729</v>
          </cell>
          <cell r="F224">
            <v>24300</v>
          </cell>
          <cell r="G224">
            <v>25029</v>
          </cell>
          <cell r="H224">
            <v>-729</v>
          </cell>
        </row>
        <row r="225">
          <cell r="A225" t="str">
            <v>Taipei Observatory</v>
          </cell>
          <cell r="B225">
            <v>24166.66</v>
          </cell>
          <cell r="C225">
            <v>24500</v>
          </cell>
          <cell r="D225">
            <v>-333.35</v>
          </cell>
          <cell r="F225">
            <v>24166.66</v>
          </cell>
          <cell r="G225">
            <v>24500</v>
          </cell>
          <cell r="H225">
            <v>-333.35</v>
          </cell>
        </row>
        <row r="226">
          <cell r="A226" t="str">
            <v>Tallahassee, Florida</v>
          </cell>
          <cell r="B226">
            <v>11936.82</v>
          </cell>
          <cell r="C226">
            <v>11676.15</v>
          </cell>
          <cell r="D226">
            <v>260.67</v>
          </cell>
          <cell r="F226">
            <v>11936.82</v>
          </cell>
          <cell r="G226">
            <v>11676.15</v>
          </cell>
          <cell r="H226">
            <v>260.67</v>
          </cell>
        </row>
        <row r="227">
          <cell r="A227" t="str">
            <v>Tampa Museum of Science &amp; Industry</v>
          </cell>
          <cell r="B227">
            <v>10233.549999999999</v>
          </cell>
          <cell r="C227">
            <v>9848.86</v>
          </cell>
          <cell r="D227">
            <v>384.7</v>
          </cell>
          <cell r="F227">
            <v>10233.549999999999</v>
          </cell>
          <cell r="G227">
            <v>9848.86</v>
          </cell>
          <cell r="H227">
            <v>384.7</v>
          </cell>
        </row>
        <row r="228">
          <cell r="A228" t="str">
            <v>Taranto, Italy</v>
          </cell>
          <cell r="B228">
            <v>31911.35</v>
          </cell>
          <cell r="C228">
            <v>31911.360000000001</v>
          </cell>
          <cell r="D228">
            <v>-0.01</v>
          </cell>
          <cell r="F228">
            <v>31911.35</v>
          </cell>
          <cell r="G228">
            <v>31911.360000000001</v>
          </cell>
          <cell r="H228">
            <v>-0.01</v>
          </cell>
        </row>
        <row r="229">
          <cell r="A229" t="str">
            <v>Tennessee Aquarium IMAX 3D Theatre</v>
          </cell>
          <cell r="B229">
            <v>15142.31</v>
          </cell>
          <cell r="C229">
            <v>10742.31</v>
          </cell>
          <cell r="D229">
            <v>4400</v>
          </cell>
          <cell r="F229">
            <v>15142.31</v>
          </cell>
          <cell r="G229">
            <v>10742.31</v>
          </cell>
          <cell r="H229">
            <v>4400</v>
          </cell>
        </row>
        <row r="230">
          <cell r="A230" t="str">
            <v>Tijuana Centro Cultural Tijuana</v>
          </cell>
          <cell r="B230">
            <v>8539.82</v>
          </cell>
          <cell r="C230">
            <v>9849.375</v>
          </cell>
          <cell r="D230">
            <v>-1309.56</v>
          </cell>
          <cell r="F230">
            <v>8539.82</v>
          </cell>
          <cell r="G230">
            <v>9849.375</v>
          </cell>
          <cell r="H230">
            <v>-1309.56</v>
          </cell>
        </row>
        <row r="231">
          <cell r="A231" t="str">
            <v>Tokorozawa Aviation Museum</v>
          </cell>
          <cell r="B231">
            <v>23954.82459</v>
          </cell>
          <cell r="C231">
            <v>22922.081000000002</v>
          </cell>
          <cell r="D231">
            <v>1032.74</v>
          </cell>
          <cell r="F231">
            <v>23954.82459</v>
          </cell>
          <cell r="G231">
            <v>22922.081000000002</v>
          </cell>
          <cell r="H231">
            <v>1032.74</v>
          </cell>
        </row>
        <row r="232">
          <cell r="A232" t="str">
            <v>Toronto Festival hall-FP#1, O&amp;O</v>
          </cell>
          <cell r="B232">
            <v>16336.66</v>
          </cell>
          <cell r="C232">
            <v>11284.5</v>
          </cell>
          <cell r="D232">
            <v>5052.16</v>
          </cell>
          <cell r="F232">
            <v>16336.66</v>
          </cell>
          <cell r="G232">
            <v>11284.5</v>
          </cell>
          <cell r="H232">
            <v>5052.16</v>
          </cell>
        </row>
        <row r="233">
          <cell r="A233" t="str">
            <v>Toronto Ontario Place</v>
          </cell>
          <cell r="B233">
            <v>6768.31</v>
          </cell>
          <cell r="C233">
            <v>3056.01</v>
          </cell>
          <cell r="D233">
            <v>3712.3</v>
          </cell>
          <cell r="F233">
            <v>6768.31</v>
          </cell>
          <cell r="G233">
            <v>3056.01</v>
          </cell>
          <cell r="H233">
            <v>3712.3</v>
          </cell>
        </row>
        <row r="234">
          <cell r="A234" t="str">
            <v>Tulsa-Cinemark #1</v>
          </cell>
          <cell r="B234">
            <v>4235.22</v>
          </cell>
          <cell r="C234">
            <v>9282.8700000000008</v>
          </cell>
          <cell r="D234">
            <v>-5047.6499999999996</v>
          </cell>
          <cell r="F234">
            <v>4235.22</v>
          </cell>
          <cell r="G234">
            <v>9282.8700000000008</v>
          </cell>
          <cell r="H234">
            <v>-5047.6499999999996</v>
          </cell>
          <cell r="J234" t="str">
            <v>CR notes due to incerrect billing</v>
          </cell>
        </row>
        <row r="235">
          <cell r="A235" t="str">
            <v>Universal, Osaka</v>
          </cell>
          <cell r="B235">
            <v>21918.324659999998</v>
          </cell>
          <cell r="C235">
            <v>20973.361499999999</v>
          </cell>
          <cell r="D235">
            <v>944.97</v>
          </cell>
          <cell r="F235">
            <v>21918.324659999998</v>
          </cell>
          <cell r="G235">
            <v>20973.361499999999</v>
          </cell>
          <cell r="H235">
            <v>944.97</v>
          </cell>
        </row>
        <row r="236">
          <cell r="A236" t="str">
            <v>Valencia Spain</v>
          </cell>
          <cell r="B236">
            <v>30729.34</v>
          </cell>
          <cell r="C236">
            <v>27176.55</v>
          </cell>
          <cell r="D236">
            <v>3552.79</v>
          </cell>
          <cell r="F236">
            <v>30729.34</v>
          </cell>
          <cell r="G236">
            <v>27176.55</v>
          </cell>
          <cell r="H236">
            <v>3552.79</v>
          </cell>
        </row>
        <row r="237">
          <cell r="A237" t="str">
            <v>Valencia, California</v>
          </cell>
          <cell r="B237">
            <v>6770.82</v>
          </cell>
          <cell r="C237">
            <v>6770.82</v>
          </cell>
          <cell r="D237">
            <v>0</v>
          </cell>
          <cell r="F237">
            <v>6770.82</v>
          </cell>
          <cell r="G237">
            <v>6770.82</v>
          </cell>
          <cell r="H237">
            <v>0</v>
          </cell>
        </row>
        <row r="238">
          <cell r="A238" t="str">
            <v>Vancouver Omni Science World</v>
          </cell>
          <cell r="B238">
            <v>14295.51</v>
          </cell>
          <cell r="C238">
            <v>13461.255399999998</v>
          </cell>
          <cell r="D238">
            <v>834.24</v>
          </cell>
          <cell r="F238">
            <v>14295.51</v>
          </cell>
          <cell r="G238">
            <v>13461.255399999998</v>
          </cell>
          <cell r="H238">
            <v>834.24</v>
          </cell>
        </row>
        <row r="239">
          <cell r="A239" t="str">
            <v>Vaughan, Ont.-FP#3</v>
          </cell>
          <cell r="B239">
            <v>9784.81</v>
          </cell>
          <cell r="C239">
            <v>8651.4599999999991</v>
          </cell>
          <cell r="D239">
            <v>1133.3499999999999</v>
          </cell>
          <cell r="F239">
            <v>9784.81</v>
          </cell>
          <cell r="G239">
            <v>8651.4599999999991</v>
          </cell>
          <cell r="H239">
            <v>1133.3499999999999</v>
          </cell>
        </row>
        <row r="240">
          <cell r="A240" t="str">
            <v>Victoria, B.C.</v>
          </cell>
          <cell r="B240">
            <v>15148.77</v>
          </cell>
          <cell r="C240">
            <v>15148.59</v>
          </cell>
          <cell r="D240">
            <v>0.18</v>
          </cell>
          <cell r="F240">
            <v>15148.77</v>
          </cell>
          <cell r="G240">
            <v>15148.59</v>
          </cell>
          <cell r="H240">
            <v>0.18</v>
          </cell>
        </row>
        <row r="241">
          <cell r="A241" t="str">
            <v>Vienna 3D</v>
          </cell>
          <cell r="B241">
            <v>26254.7</v>
          </cell>
          <cell r="C241">
            <v>25666.374299999999</v>
          </cell>
          <cell r="D241">
            <v>588.32000000000005</v>
          </cell>
          <cell r="F241">
            <v>26254.7</v>
          </cell>
          <cell r="G241">
            <v>25666.374299999999</v>
          </cell>
          <cell r="H241">
            <v>588.32000000000005</v>
          </cell>
        </row>
        <row r="242">
          <cell r="A242" t="str">
            <v>Virginia Beach Marine Science Museum</v>
          </cell>
          <cell r="B242">
            <v>24000.67</v>
          </cell>
          <cell r="C242">
            <v>24000.66</v>
          </cell>
          <cell r="D242">
            <v>0.01</v>
          </cell>
          <cell r="F242">
            <v>24000.67</v>
          </cell>
          <cell r="G242">
            <v>24000.66</v>
          </cell>
          <cell r="H242">
            <v>0.01</v>
          </cell>
        </row>
        <row r="243">
          <cell r="A243" t="str">
            <v>Washington NMNH (Smithsonian)</v>
          </cell>
          <cell r="B243">
            <v>11315.43</v>
          </cell>
          <cell r="C243">
            <v>10536.9</v>
          </cell>
          <cell r="D243">
            <v>778.53</v>
          </cell>
          <cell r="F243">
            <v>11315.43</v>
          </cell>
          <cell r="G243">
            <v>10536.9</v>
          </cell>
          <cell r="H243">
            <v>778.53</v>
          </cell>
        </row>
        <row r="244">
          <cell r="A244" t="str">
            <v>West Ed Mall, Alberta-FP #5</v>
          </cell>
          <cell r="B244">
            <v>9784.81</v>
          </cell>
          <cell r="C244">
            <v>8651.4599999999991</v>
          </cell>
          <cell r="D244">
            <v>1133.3499999999999</v>
          </cell>
          <cell r="F244">
            <v>9784.81</v>
          </cell>
          <cell r="G244">
            <v>8651.4599999999991</v>
          </cell>
          <cell r="H244">
            <v>1133.3499999999999</v>
          </cell>
        </row>
        <row r="245">
          <cell r="A245" t="str">
            <v>Winnipeg IMAX Theatre At Portage Place</v>
          </cell>
          <cell r="B245">
            <v>16137.66</v>
          </cell>
          <cell r="C245">
            <v>14680.713600000001</v>
          </cell>
          <cell r="D245">
            <v>1456.95</v>
          </cell>
          <cell r="F245">
            <v>16137.66</v>
          </cell>
          <cell r="G245">
            <v>14680.713600000001</v>
          </cell>
          <cell r="H245">
            <v>1456.95</v>
          </cell>
        </row>
        <row r="246">
          <cell r="A246" t="str">
            <v>Woodridge-Cinemark #3</v>
          </cell>
          <cell r="B246">
            <v>5061.82</v>
          </cell>
          <cell r="C246">
            <v>8958</v>
          </cell>
          <cell r="D246">
            <v>-3896.18</v>
          </cell>
          <cell r="F246">
            <v>5061.82</v>
          </cell>
          <cell r="G246">
            <v>8958</v>
          </cell>
          <cell r="H246">
            <v>-3896.18</v>
          </cell>
          <cell r="J246" t="str">
            <v>CR notes due to incerrect billing</v>
          </cell>
        </row>
        <row r="247">
          <cell r="A247" t="str">
            <v>Wroclaw, Poland (IT Int'l #7 Poland)</v>
          </cell>
          <cell r="B247">
            <v>11477.73</v>
          </cell>
          <cell r="C247">
            <v>11477.73</v>
          </cell>
          <cell r="D247">
            <v>0</v>
          </cell>
          <cell r="F247">
            <v>11477.73</v>
          </cell>
          <cell r="G247">
            <v>11477.73</v>
          </cell>
          <cell r="H247">
            <v>0</v>
          </cell>
        </row>
        <row r="248">
          <cell r="A248" t="str">
            <v>Xalapa Upgrade, Mexico</v>
          </cell>
          <cell r="B248">
            <v>12500.01</v>
          </cell>
          <cell r="C248">
            <v>12500.01</v>
          </cell>
          <cell r="D248">
            <v>0</v>
          </cell>
          <cell r="F248">
            <v>12500.01</v>
          </cell>
          <cell r="G248">
            <v>12500.01</v>
          </cell>
          <cell r="H248">
            <v>0</v>
          </cell>
        </row>
        <row r="249">
          <cell r="A249" t="str">
            <v>Yellowstone National Park</v>
          </cell>
          <cell r="B249">
            <v>8750</v>
          </cell>
          <cell r="C249">
            <v>9012.5</v>
          </cell>
          <cell r="D249">
            <v>-262.51</v>
          </cell>
          <cell r="F249">
            <v>8750</v>
          </cell>
          <cell r="G249">
            <v>9012.5</v>
          </cell>
          <cell r="H249">
            <v>-262.51</v>
          </cell>
        </row>
      </sheetData>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LBO Cover"/>
      <sheetName val="Cash Flow"/>
      <sheetName val="Sponsor LBO"/>
      <sheetName val="EBITDA"/>
      <sheetName val="Summary"/>
      <sheetName val="Studio Cover"/>
      <sheetName val="Key Assumptions"/>
      <sheetName val="Film Type Summary"/>
      <sheetName val="CF Timing"/>
      <sheetName val="Studio IRR"/>
      <sheetName val="Box"/>
      <sheetName val="Studio Home Video"/>
      <sheetName val="Studio Pay TV"/>
      <sheetName val="Studio Free TV"/>
      <sheetName val="__FDSCACHE__"/>
      <sheetName val="Op Model Cover"/>
      <sheetName val="Consol IS"/>
      <sheetName val="Systems Assump"/>
      <sheetName val="Unit Sales"/>
      <sheetName val="Network"/>
      <sheetName val="DMR"/>
      <sheetName val="Studio Slots"/>
      <sheetName val="New Films Summary"/>
      <sheetName val="New Films - (Old)"/>
      <sheetName val="Film Summary"/>
      <sheetName val="New Films - (New)"/>
      <sheetName val="New Films CF Timing"/>
      <sheetName val="New Films Home Video"/>
      <sheetName val="New Films Pay &amp; Free TV"/>
      <sheetName val="D&amp;A"/>
      <sheetName val="NIL"/>
      <sheetName val="Operations Model&gt;&gt;&gt;"/>
      <sheetName val="JV Analysis"/>
      <sheetName val="SG&amp;A backup"/>
      <sheetName val="Installs"/>
      <sheetName val="Systems Detail Assump"/>
      <sheetName val="Library Films"/>
      <sheetName val="2005B Library"/>
      <sheetName val="Non DMR"/>
      <sheetName val="Settlements"/>
      <sheetName val="Film Cash"/>
      <sheetName val="Deferred Revenue"/>
      <sheetName val="Stmt of Fin Chgs"/>
      <sheetName val="Sheet1"/>
      <sheetName val="Valuation Grid"/>
      <sheetName val="Non DMR Type C Jul"/>
      <sheetName val="Non DMR Type A Jan"/>
      <sheetName val="Non DMR Type B Jan"/>
      <sheetName val="Non DMR Type B Jul"/>
      <sheetName val="Non DMR Type C Jan"/>
      <sheetName val="Cash breakout by system"/>
      <sheetName val="Maint COS"/>
      <sheetName val="Other Systems"/>
      <sheetName val="Summary - Existing Deals"/>
      <sheetName val="Summary - New Sales"/>
      <sheetName val="2003F Essbase"/>
      <sheetName val="Essbase retrieve"/>
      <sheetName val="Installs - New Sales (2)"/>
      <sheetName val="Averages summary"/>
      <sheetName val="Averages summary (2)"/>
      <sheetName val="Average Margins"/>
      <sheetName val="Average Revenue"/>
      <sheetName val="Cash per new signing"/>
      <sheetName val="Backlog Summary"/>
      <sheetName val="Backlog GT"/>
      <sheetName val="Backlog SR"/>
      <sheetName val="Backlog MPX"/>
      <sheetName val="Settlements &amp; Absorp"/>
      <sheetName val="2003F Systems Essbase"/>
      <sheetName val="New GT STL"/>
      <sheetName val="Upgrade"/>
      <sheetName val="New SR"/>
      <sheetName val="New MPX"/>
      <sheetName val="New MPXR"/>
      <sheetName val="3D Digital"/>
      <sheetName val="JV"/>
      <sheetName val="Front Page"/>
      <sheetName val="Summary Financials"/>
      <sheetName val="IRR Summary"/>
      <sheetName val="Downstream"/>
      <sheetName val="Presentation Output"/>
      <sheetName val="Studio Invst Summ "/>
      <sheetName val="Comprehensive Summary"/>
      <sheetName val="Addl. Returns Sensitivities"/>
      <sheetName val="Downstream NPV Summary"/>
      <sheetName val="Upfronts -Revenue vs. Cash"/>
      <sheetName val="Film Detail Assump"/>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24">
          <cell r="E24">
            <v>0.15</v>
          </cell>
        </row>
        <row r="25">
          <cell r="E25">
            <v>0.03</v>
          </cell>
        </row>
        <row r="26">
          <cell r="E26">
            <v>0.4</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wn "/>
      <sheetName val="Purchase Template"/>
      <sheetName val="Lease Template"/>
      <sheetName val="Assumptions Summary"/>
      <sheetName val="CapEx"/>
    </sheetNames>
    <sheetDataSet>
      <sheetData sheetId="0" refreshError="1"/>
      <sheetData sheetId="1" refreshError="1"/>
      <sheetData sheetId="2">
        <row r="485">
          <cell r="A485" t="str">
            <v>Rent</v>
          </cell>
        </row>
        <row r="486">
          <cell r="C486" t="e">
            <v>#REF!</v>
          </cell>
          <cell r="D486" t="e">
            <v>#REF!</v>
          </cell>
          <cell r="E486" t="e">
            <v>#REF!</v>
          </cell>
          <cell r="F486" t="e">
            <v>#REF!</v>
          </cell>
          <cell r="G486" t="e">
            <v>#REF!</v>
          </cell>
          <cell r="H486" t="e">
            <v>#REF!</v>
          </cell>
          <cell r="I486" t="e">
            <v>#REF!</v>
          </cell>
          <cell r="J486" t="e">
            <v>#REF!</v>
          </cell>
          <cell r="K486" t="e">
            <v>#REF!</v>
          </cell>
          <cell r="L486" t="e">
            <v>#REF!</v>
          </cell>
          <cell r="M486" t="e">
            <v>#REF!</v>
          </cell>
          <cell r="N486" t="e">
            <v>#REF!</v>
          </cell>
          <cell r="O486" t="e">
            <v>#REF!</v>
          </cell>
          <cell r="P486" t="e">
            <v>#REF!</v>
          </cell>
          <cell r="Q486" t="e">
            <v>#REF!</v>
          </cell>
          <cell r="R486" t="e">
            <v>#REF!</v>
          </cell>
          <cell r="S486" t="e">
            <v>#REF!</v>
          </cell>
          <cell r="T486" t="e">
            <v>#REF!</v>
          </cell>
          <cell r="U486" t="e">
            <v>#REF!</v>
          </cell>
          <cell r="V486" t="e">
            <v>#REF!</v>
          </cell>
          <cell r="W486" t="e">
            <v>#REF!</v>
          </cell>
          <cell r="X486" t="e">
            <v>#REF!</v>
          </cell>
          <cell r="Y486" t="e">
            <v>#REF!</v>
          </cell>
          <cell r="Z486" t="e">
            <v>#REF!</v>
          </cell>
          <cell r="AA486" t="e">
            <v>#REF!</v>
          </cell>
          <cell r="AB486" t="e">
            <v>#REF!</v>
          </cell>
          <cell r="AC486" t="e">
            <v>#REF!</v>
          </cell>
          <cell r="AD486" t="e">
            <v>#REF!</v>
          </cell>
          <cell r="AE486" t="e">
            <v>#REF!</v>
          </cell>
          <cell r="AF486" t="e">
            <v>#REF!</v>
          </cell>
          <cell r="AG486" t="e">
            <v>#REF!</v>
          </cell>
        </row>
        <row r="500">
          <cell r="A500" t="str">
            <v>Free Rent</v>
          </cell>
        </row>
        <row r="517">
          <cell r="A517" t="str">
            <v>Electric: Submetered</v>
          </cell>
        </row>
        <row r="518">
          <cell r="C518" t="e">
            <v>#REF!</v>
          </cell>
          <cell r="D518" t="e">
            <v>#REF!</v>
          </cell>
          <cell r="E518" t="e">
            <v>#REF!</v>
          </cell>
          <cell r="F518" t="e">
            <v>#REF!</v>
          </cell>
          <cell r="G518" t="e">
            <v>#REF!</v>
          </cell>
          <cell r="H518" t="e">
            <v>#REF!</v>
          </cell>
          <cell r="I518" t="e">
            <v>#REF!</v>
          </cell>
          <cell r="J518" t="e">
            <v>#REF!</v>
          </cell>
          <cell r="K518" t="e">
            <v>#REF!</v>
          </cell>
          <cell r="L518" t="e">
            <v>#REF!</v>
          </cell>
          <cell r="M518" t="e">
            <v>#REF!</v>
          </cell>
          <cell r="N518" t="e">
            <v>#REF!</v>
          </cell>
          <cell r="O518" t="e">
            <v>#REF!</v>
          </cell>
          <cell r="P518" t="e">
            <v>#REF!</v>
          </cell>
          <cell r="Q518" t="e">
            <v>#REF!</v>
          </cell>
          <cell r="R518" t="e">
            <v>#REF!</v>
          </cell>
          <cell r="S518" t="e">
            <v>#REF!</v>
          </cell>
          <cell r="T518" t="e">
            <v>#REF!</v>
          </cell>
          <cell r="U518" t="e">
            <v>#REF!</v>
          </cell>
          <cell r="V518" t="e">
            <v>#REF!</v>
          </cell>
          <cell r="W518" t="e">
            <v>#REF!</v>
          </cell>
          <cell r="X518" t="e">
            <v>#REF!</v>
          </cell>
          <cell r="Y518" t="e">
            <v>#REF!</v>
          </cell>
          <cell r="Z518" t="e">
            <v>#REF!</v>
          </cell>
          <cell r="AA518" t="e">
            <v>#REF!</v>
          </cell>
          <cell r="AB518" t="e">
            <v>#REF!</v>
          </cell>
          <cell r="AC518" t="e">
            <v>#REF!</v>
          </cell>
          <cell r="AD518" t="e">
            <v>#REF!</v>
          </cell>
          <cell r="AE518" t="e">
            <v>#REF!</v>
          </cell>
          <cell r="AF518" t="e">
            <v>#REF!</v>
          </cell>
          <cell r="AG518" t="e">
            <v>#REF!</v>
          </cell>
        </row>
        <row r="534">
          <cell r="A534" t="str">
            <v>Real Estate Tax Escalation</v>
          </cell>
        </row>
        <row r="535">
          <cell r="C535" t="e">
            <v>#REF!</v>
          </cell>
          <cell r="D535" t="e">
            <v>#REF!</v>
          </cell>
          <cell r="E535" t="e">
            <v>#REF!</v>
          </cell>
          <cell r="F535" t="e">
            <v>#REF!</v>
          </cell>
          <cell r="G535" t="e">
            <v>#REF!</v>
          </cell>
          <cell r="H535" t="e">
            <v>#REF!</v>
          </cell>
          <cell r="I535" t="e">
            <v>#REF!</v>
          </cell>
          <cell r="J535" t="e">
            <v>#REF!</v>
          </cell>
          <cell r="K535" t="e">
            <v>#REF!</v>
          </cell>
          <cell r="L535" t="e">
            <v>#REF!</v>
          </cell>
          <cell r="M535" t="e">
            <v>#REF!</v>
          </cell>
          <cell r="N535" t="e">
            <v>#REF!</v>
          </cell>
          <cell r="O535" t="e">
            <v>#REF!</v>
          </cell>
          <cell r="P535" t="e">
            <v>#REF!</v>
          </cell>
          <cell r="Q535" t="e">
            <v>#REF!</v>
          </cell>
          <cell r="R535" t="e">
            <v>#REF!</v>
          </cell>
          <cell r="S535" t="e">
            <v>#REF!</v>
          </cell>
          <cell r="T535" t="e">
            <v>#REF!</v>
          </cell>
          <cell r="U535" t="e">
            <v>#REF!</v>
          </cell>
          <cell r="V535" t="e">
            <v>#REF!</v>
          </cell>
          <cell r="W535" t="e">
            <v>#REF!</v>
          </cell>
          <cell r="X535" t="e">
            <v>#REF!</v>
          </cell>
          <cell r="Y535" t="e">
            <v>#REF!</v>
          </cell>
          <cell r="Z535" t="e">
            <v>#REF!</v>
          </cell>
          <cell r="AA535" t="e">
            <v>#REF!</v>
          </cell>
          <cell r="AB535" t="e">
            <v>#REF!</v>
          </cell>
          <cell r="AC535" t="e">
            <v>#REF!</v>
          </cell>
          <cell r="AD535" t="e">
            <v>#REF!</v>
          </cell>
          <cell r="AE535" t="e">
            <v>#REF!</v>
          </cell>
          <cell r="AF535" t="e">
            <v>#REF!</v>
          </cell>
          <cell r="AG535" t="e">
            <v>#REF!</v>
          </cell>
        </row>
        <row r="555">
          <cell r="A555" t="str">
            <v>Real Estate Tax Escalation</v>
          </cell>
        </row>
        <row r="556">
          <cell r="C556" t="e">
            <v>#REF!</v>
          </cell>
          <cell r="D556" t="e">
            <v>#REF!</v>
          </cell>
          <cell r="E556" t="e">
            <v>#REF!</v>
          </cell>
          <cell r="F556" t="e">
            <v>#REF!</v>
          </cell>
          <cell r="G556" t="e">
            <v>#REF!</v>
          </cell>
          <cell r="H556" t="e">
            <v>#REF!</v>
          </cell>
          <cell r="I556" t="e">
            <v>#REF!</v>
          </cell>
          <cell r="J556" t="e">
            <v>#REF!</v>
          </cell>
          <cell r="K556" t="e">
            <v>#REF!</v>
          </cell>
          <cell r="L556" t="e">
            <v>#REF!</v>
          </cell>
          <cell r="M556" t="e">
            <v>#REF!</v>
          </cell>
          <cell r="N556" t="e">
            <v>#REF!</v>
          </cell>
          <cell r="O556" t="e">
            <v>#REF!</v>
          </cell>
          <cell r="P556" t="e">
            <v>#REF!</v>
          </cell>
          <cell r="Q556" t="e">
            <v>#REF!</v>
          </cell>
          <cell r="R556" t="e">
            <v>#REF!</v>
          </cell>
          <cell r="S556" t="e">
            <v>#REF!</v>
          </cell>
          <cell r="T556" t="e">
            <v>#REF!</v>
          </cell>
          <cell r="U556" t="e">
            <v>#REF!</v>
          </cell>
          <cell r="V556" t="e">
            <v>#REF!</v>
          </cell>
          <cell r="W556" t="e">
            <v>#REF!</v>
          </cell>
          <cell r="X556" t="e">
            <v>#REF!</v>
          </cell>
          <cell r="Y556" t="e">
            <v>#REF!</v>
          </cell>
          <cell r="Z556" t="e">
            <v>#REF!</v>
          </cell>
          <cell r="AA556" t="e">
            <v>#REF!</v>
          </cell>
          <cell r="AB556" t="e">
            <v>#REF!</v>
          </cell>
          <cell r="AC556" t="e">
            <v>#REF!</v>
          </cell>
          <cell r="AD556" t="e">
            <v>#REF!</v>
          </cell>
          <cell r="AE556" t="e">
            <v>#REF!</v>
          </cell>
          <cell r="AF556" t="e">
            <v>#REF!</v>
          </cell>
          <cell r="AG556" t="e">
            <v>#REF!</v>
          </cell>
        </row>
        <row r="572">
          <cell r="A572" t="str">
            <v>Direct Operating Escalation</v>
          </cell>
        </row>
        <row r="573">
          <cell r="C573" t="e">
            <v>#REF!</v>
          </cell>
          <cell r="D573" t="e">
            <v>#REF!</v>
          </cell>
          <cell r="E573" t="e">
            <v>#REF!</v>
          </cell>
          <cell r="F573" t="e">
            <v>#REF!</v>
          </cell>
          <cell r="G573" t="e">
            <v>#REF!</v>
          </cell>
          <cell r="H573" t="e">
            <v>#REF!</v>
          </cell>
          <cell r="I573" t="e">
            <v>#REF!</v>
          </cell>
          <cell r="J573" t="e">
            <v>#REF!</v>
          </cell>
          <cell r="K573" t="e">
            <v>#REF!</v>
          </cell>
          <cell r="L573" t="e">
            <v>#REF!</v>
          </cell>
          <cell r="M573" t="e">
            <v>#REF!</v>
          </cell>
          <cell r="N573" t="e">
            <v>#REF!</v>
          </cell>
          <cell r="O573" t="e">
            <v>#REF!</v>
          </cell>
          <cell r="P573" t="e">
            <v>#REF!</v>
          </cell>
          <cell r="Q573" t="e">
            <v>#REF!</v>
          </cell>
          <cell r="R573" t="e">
            <v>#REF!</v>
          </cell>
          <cell r="S573" t="e">
            <v>#REF!</v>
          </cell>
          <cell r="T573" t="e">
            <v>#REF!</v>
          </cell>
          <cell r="U573" t="e">
            <v>#REF!</v>
          </cell>
          <cell r="V573" t="e">
            <v>#REF!</v>
          </cell>
          <cell r="W573" t="e">
            <v>#REF!</v>
          </cell>
          <cell r="X573" t="e">
            <v>#REF!</v>
          </cell>
          <cell r="Y573" t="e">
            <v>#REF!</v>
          </cell>
          <cell r="Z573" t="e">
            <v>#REF!</v>
          </cell>
          <cell r="AA573" t="e">
            <v>#REF!</v>
          </cell>
          <cell r="AB573" t="e">
            <v>#REF!</v>
          </cell>
          <cell r="AC573" t="e">
            <v>#REF!</v>
          </cell>
          <cell r="AD573" t="e">
            <v>#REF!</v>
          </cell>
          <cell r="AE573" t="e">
            <v>#REF!</v>
          </cell>
          <cell r="AF573" t="e">
            <v>#REF!</v>
          </cell>
          <cell r="AG573" t="e">
            <v>#REF!</v>
          </cell>
        </row>
        <row r="589">
          <cell r="A589" t="str">
            <v>Utility Escalation</v>
          </cell>
        </row>
        <row r="590">
          <cell r="C590" t="e">
            <v>#REF!</v>
          </cell>
          <cell r="D590" t="e">
            <v>#REF!</v>
          </cell>
          <cell r="E590" t="e">
            <v>#REF!</v>
          </cell>
          <cell r="F590" t="e">
            <v>#REF!</v>
          </cell>
          <cell r="G590" t="e">
            <v>#REF!</v>
          </cell>
          <cell r="H590" t="e">
            <v>#REF!</v>
          </cell>
          <cell r="I590" t="e">
            <v>#REF!</v>
          </cell>
          <cell r="J590" t="e">
            <v>#REF!</v>
          </cell>
          <cell r="K590" t="e">
            <v>#REF!</v>
          </cell>
          <cell r="L590" t="e">
            <v>#REF!</v>
          </cell>
          <cell r="M590" t="e">
            <v>#REF!</v>
          </cell>
          <cell r="N590" t="e">
            <v>#REF!</v>
          </cell>
          <cell r="O590" t="e">
            <v>#REF!</v>
          </cell>
          <cell r="P590" t="e">
            <v>#REF!</v>
          </cell>
          <cell r="Q590" t="e">
            <v>#REF!</v>
          </cell>
          <cell r="R590" t="e">
            <v>#REF!</v>
          </cell>
          <cell r="S590" t="e">
            <v>#REF!</v>
          </cell>
          <cell r="T590" t="e">
            <v>#REF!</v>
          </cell>
          <cell r="U590" t="e">
            <v>#REF!</v>
          </cell>
          <cell r="V590" t="e">
            <v>#REF!</v>
          </cell>
          <cell r="W590" t="e">
            <v>#REF!</v>
          </cell>
          <cell r="X590" t="e">
            <v>#REF!</v>
          </cell>
          <cell r="Y590" t="e">
            <v>#REF!</v>
          </cell>
          <cell r="Z590" t="e">
            <v>#REF!</v>
          </cell>
          <cell r="AA590" t="e">
            <v>#REF!</v>
          </cell>
          <cell r="AB590" t="e">
            <v>#REF!</v>
          </cell>
          <cell r="AC590" t="e">
            <v>#REF!</v>
          </cell>
          <cell r="AD590" t="e">
            <v>#REF!</v>
          </cell>
          <cell r="AE590" t="e">
            <v>#REF!</v>
          </cell>
          <cell r="AF590" t="e">
            <v>#REF!</v>
          </cell>
          <cell r="AG590" t="e">
            <v>#REF!</v>
          </cell>
        </row>
        <row r="607">
          <cell r="A607" t="str">
            <v>Porters' Wage Escalation</v>
          </cell>
        </row>
        <row r="608">
          <cell r="C608" t="e">
            <v>#REF!</v>
          </cell>
          <cell r="D608" t="e">
            <v>#REF!</v>
          </cell>
          <cell r="E608" t="e">
            <v>#REF!</v>
          </cell>
          <cell r="F608" t="e">
            <v>#REF!</v>
          </cell>
          <cell r="G608" t="e">
            <v>#REF!</v>
          </cell>
          <cell r="H608" t="e">
            <v>#REF!</v>
          </cell>
          <cell r="I608" t="e">
            <v>#REF!</v>
          </cell>
          <cell r="J608" t="e">
            <v>#REF!</v>
          </cell>
          <cell r="K608" t="e">
            <v>#REF!</v>
          </cell>
          <cell r="L608" t="e">
            <v>#REF!</v>
          </cell>
          <cell r="M608" t="e">
            <v>#REF!</v>
          </cell>
          <cell r="N608" t="e">
            <v>#REF!</v>
          </cell>
          <cell r="O608" t="e">
            <v>#REF!</v>
          </cell>
          <cell r="P608" t="e">
            <v>#REF!</v>
          </cell>
          <cell r="Q608" t="e">
            <v>#REF!</v>
          </cell>
          <cell r="R608" t="e">
            <v>#REF!</v>
          </cell>
          <cell r="S608" t="e">
            <v>#REF!</v>
          </cell>
          <cell r="T608" t="e">
            <v>#REF!</v>
          </cell>
          <cell r="U608" t="e">
            <v>#REF!</v>
          </cell>
          <cell r="V608" t="e">
            <v>#REF!</v>
          </cell>
          <cell r="W608" t="e">
            <v>#REF!</v>
          </cell>
          <cell r="X608" t="e">
            <v>#REF!</v>
          </cell>
          <cell r="Y608" t="e">
            <v>#REF!</v>
          </cell>
          <cell r="Z608" t="e">
            <v>#REF!</v>
          </cell>
          <cell r="AA608" t="e">
            <v>#REF!</v>
          </cell>
          <cell r="AB608" t="e">
            <v>#REF!</v>
          </cell>
          <cell r="AC608" t="e">
            <v>#REF!</v>
          </cell>
          <cell r="AD608" t="e">
            <v>#REF!</v>
          </cell>
          <cell r="AE608" t="e">
            <v>#REF!</v>
          </cell>
          <cell r="AF608" t="e">
            <v>#REF!</v>
          </cell>
          <cell r="AG608" t="e">
            <v>#REF!</v>
          </cell>
        </row>
        <row r="625">
          <cell r="A625" t="str">
            <v>Porters' Wage Escalation</v>
          </cell>
        </row>
        <row r="626">
          <cell r="C626" t="e">
            <v>#REF!</v>
          </cell>
          <cell r="D626" t="e">
            <v>#REF!</v>
          </cell>
          <cell r="E626" t="e">
            <v>#REF!</v>
          </cell>
          <cell r="F626" t="e">
            <v>#REF!</v>
          </cell>
          <cell r="G626" t="e">
            <v>#REF!</v>
          </cell>
          <cell r="H626" t="e">
            <v>#REF!</v>
          </cell>
          <cell r="I626" t="e">
            <v>#REF!</v>
          </cell>
          <cell r="J626" t="e">
            <v>#REF!</v>
          </cell>
          <cell r="K626" t="e">
            <v>#REF!</v>
          </cell>
          <cell r="L626" t="e">
            <v>#REF!</v>
          </cell>
          <cell r="M626" t="e">
            <v>#REF!</v>
          </cell>
          <cell r="N626" t="e">
            <v>#REF!</v>
          </cell>
          <cell r="O626" t="e">
            <v>#REF!</v>
          </cell>
          <cell r="P626" t="e">
            <v>#REF!</v>
          </cell>
          <cell r="Q626" t="e">
            <v>#REF!</v>
          </cell>
          <cell r="R626" t="e">
            <v>#REF!</v>
          </cell>
          <cell r="S626" t="e">
            <v>#REF!</v>
          </cell>
          <cell r="T626" t="e">
            <v>#REF!</v>
          </cell>
          <cell r="U626" t="e">
            <v>#REF!</v>
          </cell>
          <cell r="V626" t="e">
            <v>#REF!</v>
          </cell>
          <cell r="W626" t="e">
            <v>#REF!</v>
          </cell>
          <cell r="X626" t="e">
            <v>#REF!</v>
          </cell>
          <cell r="Y626" t="e">
            <v>#REF!</v>
          </cell>
          <cell r="Z626" t="e">
            <v>#REF!</v>
          </cell>
          <cell r="AA626" t="e">
            <v>#REF!</v>
          </cell>
          <cell r="AB626" t="e">
            <v>#REF!</v>
          </cell>
          <cell r="AC626" t="e">
            <v>#REF!</v>
          </cell>
          <cell r="AD626" t="e">
            <v>#REF!</v>
          </cell>
          <cell r="AE626" t="e">
            <v>#REF!</v>
          </cell>
          <cell r="AF626" t="e">
            <v>#REF!</v>
          </cell>
          <cell r="AG626" t="e">
            <v>#REF!</v>
          </cell>
        </row>
        <row r="643">
          <cell r="A643" t="str">
            <v>Annual Percentage Increase</v>
          </cell>
        </row>
        <row r="644">
          <cell r="C644" t="e">
            <v>#REF!</v>
          </cell>
          <cell r="D644" t="e">
            <v>#REF!</v>
          </cell>
          <cell r="E644" t="e">
            <v>#REF!</v>
          </cell>
          <cell r="F644" t="e">
            <v>#REF!</v>
          </cell>
          <cell r="G644" t="e">
            <v>#REF!</v>
          </cell>
          <cell r="H644" t="e">
            <v>#REF!</v>
          </cell>
          <cell r="I644" t="e">
            <v>#REF!</v>
          </cell>
          <cell r="J644" t="e">
            <v>#REF!</v>
          </cell>
          <cell r="K644" t="e">
            <v>#REF!</v>
          </cell>
          <cell r="L644" t="e">
            <v>#REF!</v>
          </cell>
          <cell r="M644" t="e">
            <v>#REF!</v>
          </cell>
          <cell r="N644" t="e">
            <v>#REF!</v>
          </cell>
          <cell r="O644" t="e">
            <v>#REF!</v>
          </cell>
          <cell r="P644" t="e">
            <v>#REF!</v>
          </cell>
          <cell r="Q644" t="e">
            <v>#REF!</v>
          </cell>
          <cell r="R644" t="e">
            <v>#REF!</v>
          </cell>
          <cell r="S644" t="e">
            <v>#REF!</v>
          </cell>
          <cell r="T644" t="e">
            <v>#REF!</v>
          </cell>
          <cell r="U644" t="e">
            <v>#REF!</v>
          </cell>
          <cell r="V644" t="e">
            <v>#REF!</v>
          </cell>
          <cell r="W644" t="e">
            <v>#REF!</v>
          </cell>
          <cell r="X644" t="e">
            <v>#REF!</v>
          </cell>
          <cell r="Y644" t="e">
            <v>#REF!</v>
          </cell>
          <cell r="Z644" t="e">
            <v>#REF!</v>
          </cell>
          <cell r="AA644" t="e">
            <v>#REF!</v>
          </cell>
          <cell r="AB644" t="e">
            <v>#REF!</v>
          </cell>
          <cell r="AC644" t="e">
            <v>#REF!</v>
          </cell>
          <cell r="AD644" t="e">
            <v>#REF!</v>
          </cell>
          <cell r="AE644" t="e">
            <v>#REF!</v>
          </cell>
          <cell r="AF644" t="e">
            <v>#REF!</v>
          </cell>
          <cell r="AG644" t="e">
            <v>#REF!</v>
          </cell>
        </row>
        <row r="661">
          <cell r="A661" t="str">
            <v>Cleaning Expenses</v>
          </cell>
        </row>
        <row r="662">
          <cell r="C662" t="e">
            <v>#REF!</v>
          </cell>
          <cell r="D662" t="e">
            <v>#REF!</v>
          </cell>
          <cell r="E662" t="e">
            <v>#REF!</v>
          </cell>
          <cell r="F662" t="e">
            <v>#REF!</v>
          </cell>
          <cell r="G662" t="e">
            <v>#REF!</v>
          </cell>
          <cell r="H662" t="e">
            <v>#REF!</v>
          </cell>
          <cell r="I662" t="e">
            <v>#REF!</v>
          </cell>
          <cell r="J662" t="e">
            <v>#REF!</v>
          </cell>
          <cell r="K662" t="e">
            <v>#REF!</v>
          </cell>
          <cell r="L662" t="e">
            <v>#REF!</v>
          </cell>
          <cell r="M662" t="e">
            <v>#REF!</v>
          </cell>
          <cell r="N662" t="e">
            <v>#REF!</v>
          </cell>
          <cell r="O662" t="e">
            <v>#REF!</v>
          </cell>
          <cell r="P662" t="e">
            <v>#REF!</v>
          </cell>
          <cell r="Q662" t="e">
            <v>#REF!</v>
          </cell>
          <cell r="R662" t="e">
            <v>#REF!</v>
          </cell>
          <cell r="S662" t="e">
            <v>#REF!</v>
          </cell>
          <cell r="T662" t="e">
            <v>#REF!</v>
          </cell>
          <cell r="U662" t="e">
            <v>#REF!</v>
          </cell>
          <cell r="V662" t="e">
            <v>#REF!</v>
          </cell>
          <cell r="W662" t="e">
            <v>#REF!</v>
          </cell>
          <cell r="X662" t="e">
            <v>#REF!</v>
          </cell>
          <cell r="Y662" t="e">
            <v>#REF!</v>
          </cell>
          <cell r="Z662" t="e">
            <v>#REF!</v>
          </cell>
          <cell r="AA662" t="e">
            <v>#REF!</v>
          </cell>
          <cell r="AB662" t="e">
            <v>#REF!</v>
          </cell>
          <cell r="AC662" t="e">
            <v>#REF!</v>
          </cell>
          <cell r="AD662" t="e">
            <v>#REF!</v>
          </cell>
          <cell r="AE662" t="e">
            <v>#REF!</v>
          </cell>
          <cell r="AF662" t="e">
            <v>#REF!</v>
          </cell>
          <cell r="AG662" t="e">
            <v>#REF!</v>
          </cell>
        </row>
        <row r="664">
          <cell r="A664" t="str">
            <v>Additional Costs (TI, Commissions, etc)</v>
          </cell>
        </row>
        <row r="666">
          <cell r="A666" t="str">
            <v>Total Rent as Escalated</v>
          </cell>
        </row>
        <row r="667">
          <cell r="C667" t="e">
            <v>#REF!</v>
          </cell>
          <cell r="D667" t="e">
            <v>#REF!</v>
          </cell>
          <cell r="E667" t="e">
            <v>#REF!</v>
          </cell>
          <cell r="F667" t="e">
            <v>#REF!</v>
          </cell>
          <cell r="G667" t="e">
            <v>#REF!</v>
          </cell>
          <cell r="H667" t="e">
            <v>#REF!</v>
          </cell>
          <cell r="I667" t="e">
            <v>#REF!</v>
          </cell>
          <cell r="J667" t="e">
            <v>#REF!</v>
          </cell>
          <cell r="K667" t="e">
            <v>#REF!</v>
          </cell>
          <cell r="L667" t="e">
            <v>#REF!</v>
          </cell>
          <cell r="M667" t="e">
            <v>#REF!</v>
          </cell>
          <cell r="N667" t="e">
            <v>#REF!</v>
          </cell>
          <cell r="O667" t="e">
            <v>#REF!</v>
          </cell>
          <cell r="P667" t="e">
            <v>#REF!</v>
          </cell>
          <cell r="Q667" t="e">
            <v>#REF!</v>
          </cell>
          <cell r="R667" t="e">
            <v>#REF!</v>
          </cell>
          <cell r="S667" t="e">
            <v>#REF!</v>
          </cell>
          <cell r="T667" t="e">
            <v>#REF!</v>
          </cell>
          <cell r="U667" t="e">
            <v>#REF!</v>
          </cell>
          <cell r="V667" t="e">
            <v>#REF!</v>
          </cell>
          <cell r="W667" t="e">
            <v>#REF!</v>
          </cell>
          <cell r="X667" t="e">
            <v>#REF!</v>
          </cell>
          <cell r="Y667" t="e">
            <v>#REF!</v>
          </cell>
          <cell r="Z667" t="e">
            <v>#REF!</v>
          </cell>
          <cell r="AA667" t="e">
            <v>#REF!</v>
          </cell>
          <cell r="AB667" t="e">
            <v>#REF!</v>
          </cell>
          <cell r="AC667" t="e">
            <v>#REF!</v>
          </cell>
          <cell r="AD667" t="e">
            <v>#REF!</v>
          </cell>
          <cell r="AE667" t="e">
            <v>#REF!</v>
          </cell>
          <cell r="AF667" t="e">
            <v>#REF!</v>
          </cell>
          <cell r="AG667" t="e">
            <v>#REF!</v>
          </cell>
        </row>
        <row r="681">
          <cell r="A681" t="str">
            <v>Commercial Rent Tax</v>
          </cell>
        </row>
        <row r="694">
          <cell r="A694" t="str">
            <v>Income Tax Benefits</v>
          </cell>
        </row>
        <row r="696">
          <cell r="A696" t="str">
            <v>Net Disbursements</v>
          </cell>
        </row>
        <row r="697">
          <cell r="C697" t="e">
            <v>#REF!</v>
          </cell>
          <cell r="D697" t="e">
            <v>#REF!</v>
          </cell>
          <cell r="E697" t="e">
            <v>#REF!</v>
          </cell>
          <cell r="F697" t="e">
            <v>#REF!</v>
          </cell>
          <cell r="G697" t="e">
            <v>#REF!</v>
          </cell>
          <cell r="H697" t="e">
            <v>#REF!</v>
          </cell>
          <cell r="I697" t="e">
            <v>#REF!</v>
          </cell>
          <cell r="J697" t="e">
            <v>#REF!</v>
          </cell>
          <cell r="K697" t="e">
            <v>#REF!</v>
          </cell>
          <cell r="L697" t="e">
            <v>#REF!</v>
          </cell>
          <cell r="M697" t="e">
            <v>#REF!</v>
          </cell>
          <cell r="N697" t="e">
            <v>#REF!</v>
          </cell>
          <cell r="O697" t="e">
            <v>#REF!</v>
          </cell>
          <cell r="P697" t="e">
            <v>#REF!</v>
          </cell>
          <cell r="Q697" t="e">
            <v>#REF!</v>
          </cell>
          <cell r="R697" t="e">
            <v>#REF!</v>
          </cell>
          <cell r="S697" t="e">
            <v>#REF!</v>
          </cell>
          <cell r="T697" t="e">
            <v>#REF!</v>
          </cell>
          <cell r="U697" t="e">
            <v>#REF!</v>
          </cell>
          <cell r="V697" t="e">
            <v>#REF!</v>
          </cell>
          <cell r="W697" t="e">
            <v>#REF!</v>
          </cell>
          <cell r="X697" t="e">
            <v>#REF!</v>
          </cell>
          <cell r="Y697" t="e">
            <v>#REF!</v>
          </cell>
          <cell r="Z697" t="e">
            <v>#REF!</v>
          </cell>
          <cell r="AA697" t="e">
            <v>#REF!</v>
          </cell>
          <cell r="AB697" t="e">
            <v>#REF!</v>
          </cell>
          <cell r="AC697" t="e">
            <v>#REF!</v>
          </cell>
          <cell r="AD697" t="e">
            <v>#REF!</v>
          </cell>
          <cell r="AE697" t="e">
            <v>#REF!</v>
          </cell>
          <cell r="AF697" t="e">
            <v>#REF!</v>
          </cell>
          <cell r="AG697" t="e">
            <v>#REF!</v>
          </cell>
        </row>
        <row r="731">
          <cell r="AI731">
            <v>2</v>
          </cell>
        </row>
        <row r="735">
          <cell r="AI735">
            <v>3</v>
          </cell>
        </row>
        <row r="739">
          <cell r="AI739">
            <v>4</v>
          </cell>
        </row>
        <row r="743">
          <cell r="AI743">
            <v>0</v>
          </cell>
        </row>
        <row r="747">
          <cell r="AI747">
            <v>5</v>
          </cell>
        </row>
        <row r="751">
          <cell r="AI751">
            <v>6</v>
          </cell>
        </row>
        <row r="755">
          <cell r="AI755">
            <v>5</v>
          </cell>
        </row>
        <row r="759">
          <cell r="AI759">
            <v>0</v>
          </cell>
        </row>
        <row r="764">
          <cell r="AI764">
            <v>5</v>
          </cell>
        </row>
        <row r="767">
          <cell r="AI767">
            <v>7</v>
          </cell>
        </row>
        <row r="789">
          <cell r="AI789">
            <v>11</v>
          </cell>
        </row>
        <row r="791">
          <cell r="AI791">
            <v>0</v>
          </cell>
        </row>
      </sheetData>
      <sheetData sheetId="3" refreshError="1"/>
      <sheetData sheetId="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
      <sheetName val="Film list"/>
      <sheetName val="Theatre list"/>
      <sheetName val="Company list"/>
      <sheetName val="Data Input"/>
      <sheetName val="Control Sheet"/>
      <sheetName val="Check"/>
      <sheetName val="St. of Ops Curr Period Summ"/>
      <sheetName val="St. of Ops YTD Summ"/>
      <sheetName val="Title"/>
      <sheetName val="Title vs PY"/>
      <sheetName val="St. of Ops"/>
      <sheetName val="Disc Ops"/>
      <sheetName val="Rev"/>
      <sheetName val="COS"/>
      <sheetName val="GM"/>
      <sheetName val="STL Rev"/>
      <sheetName val="UpFt Rev"/>
      <sheetName val="Min Rev"/>
      <sheetName val="STL COS"/>
      <sheetName val="STL Other COS Detail"/>
      <sheetName val="STL GM"/>
      <sheetName val="Sound"/>
      <sheetName val="Fin Inc"/>
      <sheetName val="OL Upft Rev"/>
      <sheetName val="OL Rent Rev"/>
      <sheetName val="OL COS"/>
      <sheetName val="OL GM"/>
      <sheetName val="Rent Rev"/>
      <sheetName val="Rent COS"/>
      <sheetName val="Rent GM"/>
      <sheetName val="Maint Rev"/>
      <sheetName val="Maint COS"/>
      <sheetName val="Maint COS Detail"/>
      <sheetName val="Maint GM"/>
      <sheetName val="Film"/>
      <sheetName val="Film Prod"/>
      <sheetName val="Film Dist Rev"/>
      <sheetName val="Film Dist COS"/>
      <sheetName val="Film Dist COS Detail"/>
      <sheetName val="Print GM"/>
      <sheetName val="Film Dist GM"/>
      <sheetName val="Post Prod"/>
      <sheetName val="DMR Rev"/>
      <sheetName val="DMR COS"/>
      <sheetName val="DMR Margin"/>
      <sheetName val="Th Ops"/>
      <sheetName val="Camera"/>
      <sheetName val="Ridefilm"/>
      <sheetName val="Other"/>
      <sheetName val="SG&amp;A Exp"/>
      <sheetName val="SG&amp;A Depts"/>
      <sheetName val="Intang Amort"/>
      <sheetName val="Equity Inv"/>
      <sheetName val="Provisions, Net"/>
      <sheetName val="Interest Inc"/>
      <sheetName val="Interest Exp"/>
      <sheetName val="Recurring Rev"/>
      <sheetName val="Title vs Bud"/>
      <sheetName val="St. of Ops Bud"/>
      <sheetName val="Disc Ops Bud"/>
      <sheetName val="Rev Bud"/>
      <sheetName val="COS Bud"/>
      <sheetName val="GM Bud"/>
      <sheetName val="STL Rev Bud"/>
      <sheetName val="UpFt Rev Bud"/>
      <sheetName val="Min Rev Bud"/>
      <sheetName val="STL COS Bud"/>
      <sheetName val="STL Other COS Detail Bud"/>
      <sheetName val="STL GM Bud"/>
      <sheetName val="Sound Bud"/>
      <sheetName val="Fin Inc Bud"/>
      <sheetName val="OL Upft Rev Bud"/>
      <sheetName val="OL Rent Rev Bud"/>
      <sheetName val="OL COS Bud"/>
      <sheetName val="OL GM Bud"/>
      <sheetName val="Rent Rev Bud"/>
      <sheetName val="Rent COS Bud"/>
      <sheetName val="Rent GM Bud"/>
      <sheetName val="Maint Rev Bud"/>
      <sheetName val="Maint COS Bud"/>
      <sheetName val="Maint COS Detail Bud"/>
      <sheetName val="Maint GM Bud"/>
      <sheetName val="Film Bud"/>
      <sheetName val="Film Prod Bud"/>
      <sheetName val="Film Dist Rev Bud"/>
      <sheetName val="Film Dist COS Bud"/>
      <sheetName val="Film Dist COS Detail Bud"/>
      <sheetName val="Print GM Bud"/>
      <sheetName val="Film Dist GM Bud"/>
      <sheetName val="Post Prod Bud"/>
      <sheetName val="DMR Rev Bud"/>
      <sheetName val="DMR COS Bud"/>
      <sheetName val="DMR Margin Bud"/>
      <sheetName val="Th Ops Bud"/>
      <sheetName val="Camera Bud"/>
      <sheetName val="Ridefilm Bud"/>
      <sheetName val="Other Bud"/>
      <sheetName val="SG&amp;A Exp Bud"/>
      <sheetName val="SG&amp;A Depts Bud"/>
      <sheetName val="Intang Amort Bud"/>
      <sheetName val="Equity Inv Bud"/>
      <sheetName val="Provisions, Net Bud"/>
      <sheetName val="Interest Inc Bud"/>
      <sheetName val="Interest Exp Bud"/>
      <sheetName val="Recurring Rev Bud"/>
      <sheetName val="Title vs Fcst"/>
      <sheetName val="St. of Ops Fcst"/>
      <sheetName val="Disc Ops Fcst"/>
      <sheetName val="Rev Fcst"/>
      <sheetName val="COS Fcst"/>
      <sheetName val="GM Fcst"/>
      <sheetName val="STL Rev Fcst"/>
      <sheetName val="UpFt Rev Fcst"/>
      <sheetName val="Min Rev Fcst"/>
      <sheetName val="STL COS Fcst"/>
      <sheetName val="STL Other COS Detail Fcst"/>
      <sheetName val="STL GM Fcst"/>
      <sheetName val="Sound Fcst"/>
      <sheetName val="Fin Inc Fcst"/>
      <sheetName val="OL Upft Rev Fcst"/>
      <sheetName val="OL Rent Rev Fcst"/>
      <sheetName val="OL COS Fcst"/>
      <sheetName val="OL GM Fcst"/>
      <sheetName val="Rent Rev Fcst"/>
      <sheetName val="Rent COS Fcst"/>
      <sheetName val="Rent GM Fcst"/>
      <sheetName val="Maint Rev Fcst"/>
      <sheetName val="Maint COS Fcst"/>
      <sheetName val="Maint COS Detail Fcst"/>
      <sheetName val="Maint GM Fcst"/>
      <sheetName val="Film Fcst"/>
      <sheetName val="Film Prod Fcst"/>
      <sheetName val="Film Dist Rev Fcst"/>
      <sheetName val="Film Dist COS Fcst"/>
      <sheetName val="Film Dist COS Detail Fcst"/>
      <sheetName val="Print GM Fcst"/>
      <sheetName val="Film Dist GM Fcst"/>
      <sheetName val="Post Prod Fcst"/>
      <sheetName val="DMR Rev Fcst"/>
      <sheetName val="DMR Cost Fcst"/>
      <sheetName val="DMR Margin Fcst"/>
      <sheetName val="Th Ops Fcst"/>
      <sheetName val="Camera Fcst"/>
      <sheetName val="Ridefilm Fcst"/>
      <sheetName val="Other Fcst"/>
      <sheetName val="SG&amp;A Exp Fcst"/>
      <sheetName val="SG&amp;A Depts Fcst"/>
      <sheetName val="Intang Amort Fcst"/>
      <sheetName val="Equity Inv Fcst"/>
      <sheetName val="Provisions, Net Fcst"/>
      <sheetName val="Interest Inc Fcst"/>
      <sheetName val="Interest Exp Fcst"/>
      <sheetName val="Recurring Rev Fcst"/>
      <sheetName val="Title Bal St Bal"/>
      <sheetName val="Bal St Bal"/>
      <sheetName val="Cash Bal"/>
      <sheetName val="Inv Summary Bal"/>
      <sheetName val="Inv Detail Bal"/>
      <sheetName val="Prepaids Bal"/>
      <sheetName val="AP Bal"/>
      <sheetName val="Title Board"/>
      <sheetName val="TOC"/>
      <sheetName val="St. of Ops Board"/>
      <sheetName val="St. of Ops Board vs Act&amp;Bud"/>
      <sheetName val="QTR GM Analysis Board"/>
      <sheetName val="YTD GM Analysis Board"/>
      <sheetName val="Bal St Board"/>
      <sheetName val="Cash Flow Board"/>
      <sheetName val="QTR GM Analysis Bud Board"/>
      <sheetName val="YTD GM Analysis Bud Board"/>
      <sheetName val="SG&amp;A Retrieve"/>
      <sheetName val="Studio Home Video"/>
    </sheetNames>
    <sheetDataSet>
      <sheetData sheetId="0" refreshError="1"/>
      <sheetData sheetId="1" refreshError="1"/>
      <sheetData sheetId="2" refreshError="1"/>
      <sheetData sheetId="3" refreshError="1"/>
      <sheetData sheetId="4" refreshError="1">
        <row r="21">
          <cell r="AA21" t="str">
            <v>2006</v>
          </cell>
        </row>
        <row r="22">
          <cell r="AA22" t="str">
            <v>2007 vs 2006</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icker"/>
      <sheetName val="High level graph Curr Yr"/>
      <sheetName val="P&amp;L detail Curr Yr"/>
      <sheetName val="Sys Rev Graph Curr Yr"/>
      <sheetName val="Sys Marg Graph Curr Yr"/>
      <sheetName val="Systems detail Curr Yr"/>
      <sheetName val="Installations Curr Yr"/>
      <sheetName val="Install Essbase Curr Yr"/>
      <sheetName val="scrap-July QTD installs"/>
      <sheetName val="Essbase -MTD Feb only"/>
      <sheetName val="Backlog Roll QTD"/>
      <sheetName val="Film Graph Curr Yr"/>
      <sheetName val="Film Summary Curr Yr"/>
      <sheetName val="Film Prod detail Curr Yr"/>
      <sheetName val="Film Dist graph Curr Yr"/>
      <sheetName val="Film Dist by Acct Curr Yr"/>
      <sheetName val="Film Dist detail Curr Yr"/>
      <sheetName val="DMR detail Curr Yr"/>
      <sheetName val="DKP detail Curr Yr"/>
      <sheetName val="DKP retrieve sheet curr yr"/>
      <sheetName val="O&amp;O Graph Qtr Curr Yr"/>
      <sheetName val="O&amp;O Graph YTD Curr Yr"/>
      <sheetName val="Theat Ops detail Curr Yr"/>
      <sheetName val="Other detail Curr Yr"/>
      <sheetName val="Contr Exp graph Curr Yr"/>
      <sheetName val="Contr exp graph 2 Curr Yr"/>
      <sheetName val="SG&amp;A detail Curr Yr"/>
      <sheetName val="Cash graph Curr Yr"/>
      <sheetName val="FX impact"/>
      <sheetName val="Foriegn Exchange source"/>
      <sheetName val="High level graph Pr Yr"/>
      <sheetName val="P&amp;L detail Pr Yr"/>
      <sheetName val="Sys Rev Graph Pr Yr"/>
      <sheetName val="Sys Marg Graph Pr Yr"/>
      <sheetName val="Systems detail Pr Yr"/>
      <sheetName val="Installations QTD Pr Yr"/>
      <sheetName val="Installation Detail Pr Yr"/>
      <sheetName val="Absorption"/>
      <sheetName val="Installations YTD Pr Yr"/>
      <sheetName val="Film Graph Pr Yr"/>
      <sheetName val="Film Summary Pr Yr"/>
      <sheetName val="Film Prod detail Pr Yr"/>
      <sheetName val="Film Dist graph Pr Yr"/>
      <sheetName val="Film Dist by Acct Pr Yr"/>
      <sheetName val="Film Dist detail Pr Yr"/>
      <sheetName val="DMR detail Pr Yr"/>
      <sheetName val="DKP detail Pr Yr"/>
      <sheetName val="DKP retrieve sheet prior yr"/>
      <sheetName val="O&amp;O Graph Pr Yr"/>
      <sheetName val="Theat Ops detail Pr Yr"/>
      <sheetName val="Other detail Pr Yr"/>
      <sheetName val="Contr Exp graph Pr Yr"/>
      <sheetName val="Contr exp graph 2 Pr Yr"/>
      <sheetName val="SG&amp;A detail Pr Yr"/>
      <sheetName val="Table of Contents"/>
      <sheetName val="Cover"/>
      <sheetName val="P&amp;L"/>
      <sheetName val="Film Dist Commissions"/>
      <sheetName val="Theatre Ops"/>
      <sheetName val="Retrieve on DMR- curr yr"/>
      <sheetName val="Retrieve on DMR- pr yr"/>
      <sheetName val="SG&amp;A by Exec-Summary"/>
      <sheetName val="Other Other"/>
      <sheetName val="SG&amp;A by Exec monthly detail"/>
      <sheetName val="SG&amp;A"/>
      <sheetName val="Cash Flow"/>
      <sheetName val="Film Dist Acct Detail"/>
      <sheetName val="Graph Data Curr Yr"/>
      <sheetName val="Graph Data Prior Yr"/>
      <sheetName val="Film Dist"/>
      <sheetName val="Film Prod"/>
      <sheetName val="Backlog Roll History"/>
      <sheetName val="SM2 prints"/>
      <sheetName val="Data Inpu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rit analysis"/>
      <sheetName val="GL by activity"/>
      <sheetName val="FRSBUD-AFTER"/>
      <sheetName val="PR Cube-AFTER"/>
      <sheetName val="email"/>
      <sheetName val="Check"/>
      <sheetName val="Master List"/>
      <sheetName val="Assump"/>
      <sheetName val="Payroll Cube USD"/>
      <sheetName val="Payroll Cube Local"/>
      <sheetName val="Payroll Cube Accruals"/>
      <sheetName val="Payroll Cube Headcount"/>
      <sheetName val="on call PR"/>
      <sheetName val="FRS USD"/>
      <sheetName val="on call GL"/>
      <sheetName val="exec svgs"/>
      <sheetName val="Support Docs==&gt;"/>
      <sheetName val="empl list"/>
      <sheetName val="hc impact"/>
      <sheetName val="old open positions"/>
      <sheetName val="deactive positions"/>
      <sheetName val="frmr empl"/>
      <sheetName val="Exec Lookup"/>
    </sheetNames>
    <sheetDataSet>
      <sheetData sheetId="0"/>
      <sheetData sheetId="1"/>
      <sheetData sheetId="2"/>
      <sheetData sheetId="3"/>
      <sheetData sheetId="4"/>
      <sheetData sheetId="5"/>
      <sheetData sheetId="6"/>
      <sheetData sheetId="7" refreshError="1">
        <row r="4">
          <cell r="A4" t="str">
            <v>CDN</v>
          </cell>
          <cell r="B4">
            <v>0.92</v>
          </cell>
          <cell r="C4">
            <v>0.92</v>
          </cell>
          <cell r="D4">
            <v>0.92</v>
          </cell>
          <cell r="E4">
            <v>0.92</v>
          </cell>
          <cell r="F4">
            <v>0.92</v>
          </cell>
          <cell r="G4">
            <v>0.92</v>
          </cell>
          <cell r="H4">
            <v>0.92</v>
          </cell>
          <cell r="I4">
            <v>0.92</v>
          </cell>
          <cell r="J4">
            <v>0.92</v>
          </cell>
          <cell r="K4">
            <v>0.92</v>
          </cell>
          <cell r="L4">
            <v>0.92</v>
          </cell>
          <cell r="M4">
            <v>0.92</v>
          </cell>
        </row>
        <row r="5">
          <cell r="A5" t="str">
            <v>USD</v>
          </cell>
          <cell r="B5">
            <v>1</v>
          </cell>
          <cell r="C5">
            <v>1</v>
          </cell>
          <cell r="D5">
            <v>1</v>
          </cell>
          <cell r="E5">
            <v>1</v>
          </cell>
          <cell r="F5">
            <v>1</v>
          </cell>
          <cell r="G5">
            <v>1</v>
          </cell>
          <cell r="H5">
            <v>1</v>
          </cell>
          <cell r="I5">
            <v>1</v>
          </cell>
          <cell r="J5">
            <v>1</v>
          </cell>
          <cell r="K5">
            <v>1</v>
          </cell>
          <cell r="L5">
            <v>1</v>
          </cell>
          <cell r="M5">
            <v>1</v>
          </cell>
        </row>
        <row r="6">
          <cell r="A6" t="str">
            <v>Pounds</v>
          </cell>
          <cell r="B6">
            <v>1.65</v>
          </cell>
          <cell r="C6">
            <v>1.65</v>
          </cell>
          <cell r="D6">
            <v>1.65</v>
          </cell>
          <cell r="E6">
            <v>1.65</v>
          </cell>
          <cell r="F6">
            <v>1.65</v>
          </cell>
          <cell r="G6">
            <v>1.65</v>
          </cell>
          <cell r="H6">
            <v>1.65</v>
          </cell>
          <cell r="I6">
            <v>1.65</v>
          </cell>
          <cell r="J6">
            <v>1.65</v>
          </cell>
          <cell r="K6">
            <v>1.65</v>
          </cell>
          <cell r="L6">
            <v>1.65</v>
          </cell>
          <cell r="M6">
            <v>1.65</v>
          </cell>
        </row>
        <row r="7">
          <cell r="A7" t="str">
            <v>JPY</v>
          </cell>
          <cell r="B7">
            <v>1.042E-2</v>
          </cell>
          <cell r="C7">
            <v>1.042E-2</v>
          </cell>
          <cell r="D7">
            <v>1.042E-2</v>
          </cell>
          <cell r="E7">
            <v>1.042E-2</v>
          </cell>
          <cell r="F7">
            <v>1.042E-2</v>
          </cell>
          <cell r="G7">
            <v>1.042E-2</v>
          </cell>
          <cell r="H7">
            <v>1.042E-2</v>
          </cell>
          <cell r="I7">
            <v>1.042E-2</v>
          </cell>
          <cell r="J7">
            <v>1.042E-2</v>
          </cell>
          <cell r="K7">
            <v>1.042E-2</v>
          </cell>
          <cell r="L7">
            <v>1.042E-2</v>
          </cell>
          <cell r="M7">
            <v>1.042E-2</v>
          </cell>
        </row>
        <row r="8">
          <cell r="A8" t="str">
            <v>Eur 1st</v>
          </cell>
          <cell r="B8">
            <v>1.4140999999999999</v>
          </cell>
          <cell r="C8">
            <v>1.4140999999999999</v>
          </cell>
          <cell r="D8">
            <v>1.4140999999999999</v>
          </cell>
          <cell r="E8">
            <v>1.4140999999999999</v>
          </cell>
          <cell r="F8">
            <v>1.4140999999999999</v>
          </cell>
          <cell r="G8">
            <v>1.4140999999999999</v>
          </cell>
          <cell r="H8">
            <v>1.4140999999999999</v>
          </cell>
          <cell r="I8">
            <v>1.4140999999999999</v>
          </cell>
          <cell r="J8">
            <v>1.4140999999999999</v>
          </cell>
          <cell r="K8">
            <v>1.4140999999999999</v>
          </cell>
          <cell r="L8">
            <v>1.4140999999999999</v>
          </cell>
          <cell r="M8">
            <v>1.4140999999999999</v>
          </cell>
        </row>
        <row r="9">
          <cell r="A9" t="str">
            <v>RMB</v>
          </cell>
          <cell r="B9">
            <v>0.14630000000000001</v>
          </cell>
          <cell r="C9">
            <v>0.14630000000000001</v>
          </cell>
          <cell r="D9">
            <v>0.14630000000000001</v>
          </cell>
          <cell r="E9">
            <v>0.14630000000000001</v>
          </cell>
          <cell r="F9">
            <v>0.14630000000000001</v>
          </cell>
          <cell r="G9">
            <v>0.14630000000000001</v>
          </cell>
          <cell r="H9">
            <v>0.14630000000000001</v>
          </cell>
          <cell r="I9">
            <v>0.14630000000000001</v>
          </cell>
          <cell r="J9">
            <v>0.14630000000000001</v>
          </cell>
          <cell r="K9">
            <v>0.14630000000000001</v>
          </cell>
          <cell r="L9">
            <v>0.14630000000000001</v>
          </cell>
          <cell r="M9">
            <v>0.14630000000000001</v>
          </cell>
        </row>
        <row r="10">
          <cell r="A10" t="str">
            <v>RUB</v>
          </cell>
        </row>
        <row r="25">
          <cell r="B25">
            <v>0.02</v>
          </cell>
        </row>
        <row r="26">
          <cell r="B26">
            <v>0.18729999999999999</v>
          </cell>
        </row>
        <row r="27">
          <cell r="B27">
            <v>0.29499999999999998</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row r="2">
          <cell r="A2" t="str">
            <v>A721</v>
          </cell>
          <cell r="B2" t="str">
            <v>Brian Bonnick</v>
          </cell>
        </row>
        <row r="3">
          <cell r="A3" t="str">
            <v>A722</v>
          </cell>
          <cell r="B3" t="str">
            <v>Brian Bonnick</v>
          </cell>
        </row>
        <row r="4">
          <cell r="A4" t="str">
            <v>A723</v>
          </cell>
          <cell r="B4" t="str">
            <v>Brian Bonnick</v>
          </cell>
        </row>
        <row r="5">
          <cell r="A5" t="str">
            <v>A724</v>
          </cell>
          <cell r="B5" t="str">
            <v>Brian Bonnick</v>
          </cell>
        </row>
        <row r="6">
          <cell r="A6" t="str">
            <v>A726</v>
          </cell>
          <cell r="B6" t="str">
            <v>Brian Bonnick</v>
          </cell>
        </row>
        <row r="7">
          <cell r="A7" t="str">
            <v>A727</v>
          </cell>
          <cell r="B7" t="str">
            <v>Brian Bonnick</v>
          </cell>
        </row>
        <row r="8">
          <cell r="A8" t="str">
            <v>A728</v>
          </cell>
          <cell r="B8" t="str">
            <v>Brian Bonnick</v>
          </cell>
        </row>
        <row r="9">
          <cell r="A9" t="str">
            <v>A729</v>
          </cell>
          <cell r="B9" t="str">
            <v>Brian Bonnick</v>
          </cell>
        </row>
        <row r="10">
          <cell r="A10" t="str">
            <v>A730</v>
          </cell>
          <cell r="B10" t="str">
            <v>Brian Bonnick</v>
          </cell>
        </row>
        <row r="11">
          <cell r="A11" t="str">
            <v>A731</v>
          </cell>
          <cell r="B11" t="str">
            <v>Brian Bonnick</v>
          </cell>
        </row>
        <row r="12">
          <cell r="A12" t="str">
            <v>A732</v>
          </cell>
          <cell r="B12" t="str">
            <v>Brian Bonnick</v>
          </cell>
        </row>
        <row r="13">
          <cell r="A13" t="str">
            <v>A702</v>
          </cell>
          <cell r="B13" t="str">
            <v>CEO's</v>
          </cell>
        </row>
        <row r="14">
          <cell r="A14" t="str">
            <v>N500</v>
          </cell>
          <cell r="B14" t="str">
            <v>David Keighley</v>
          </cell>
        </row>
        <row r="15">
          <cell r="A15" t="str">
            <v>N510</v>
          </cell>
          <cell r="B15" t="str">
            <v>David Keighley</v>
          </cell>
        </row>
        <row r="16">
          <cell r="A16" t="str">
            <v>N765</v>
          </cell>
          <cell r="B16" t="str">
            <v>David Keighley</v>
          </cell>
        </row>
        <row r="17">
          <cell r="A17" t="str">
            <v>A703</v>
          </cell>
          <cell r="B17" t="str">
            <v>Joe Sparacio - Finance</v>
          </cell>
        </row>
        <row r="18">
          <cell r="A18" t="str">
            <v>A741</v>
          </cell>
          <cell r="B18" t="str">
            <v>Joe Sparacio - Finance</v>
          </cell>
        </row>
        <row r="19">
          <cell r="A19" t="str">
            <v>A748</v>
          </cell>
          <cell r="B19" t="str">
            <v>Joe Sparacio - Finance</v>
          </cell>
        </row>
        <row r="20">
          <cell r="A20" t="str">
            <v>A753</v>
          </cell>
          <cell r="B20" t="str">
            <v>Joe Sparacio - Finance</v>
          </cell>
        </row>
        <row r="21">
          <cell r="A21" t="str">
            <v>A705</v>
          </cell>
          <cell r="B21" t="str">
            <v>Joe Sparacio - IS</v>
          </cell>
        </row>
        <row r="22">
          <cell r="A22" t="str">
            <v>A712</v>
          </cell>
          <cell r="B22" t="str">
            <v>Greg Foster</v>
          </cell>
        </row>
        <row r="23">
          <cell r="A23" t="str">
            <v>A717</v>
          </cell>
          <cell r="B23" t="str">
            <v>Greg Foster</v>
          </cell>
        </row>
        <row r="24">
          <cell r="A24" t="str">
            <v>A718</v>
          </cell>
          <cell r="B24" t="str">
            <v>Greg Foster</v>
          </cell>
        </row>
        <row r="25">
          <cell r="A25" t="str">
            <v>A719</v>
          </cell>
          <cell r="B25" t="str">
            <v>Greg Foster</v>
          </cell>
        </row>
        <row r="26">
          <cell r="A26" t="str">
            <v>A720</v>
          </cell>
          <cell r="B26" t="str">
            <v>Greg Foster</v>
          </cell>
        </row>
        <row r="27">
          <cell r="A27" t="str">
            <v>A777</v>
          </cell>
          <cell r="B27" t="str">
            <v>Greg Foster</v>
          </cell>
        </row>
        <row r="28">
          <cell r="A28" t="str">
            <v>A778</v>
          </cell>
          <cell r="B28" t="str">
            <v>Greg Foster</v>
          </cell>
        </row>
        <row r="29">
          <cell r="A29" t="str">
            <v>A711</v>
          </cell>
          <cell r="B29" t="str">
            <v>Larry O'Reilly</v>
          </cell>
        </row>
        <row r="30">
          <cell r="A30" t="str">
            <v>A725</v>
          </cell>
          <cell r="B30" t="str">
            <v>Mark Welton</v>
          </cell>
        </row>
        <row r="31">
          <cell r="A31" t="str">
            <v>A740</v>
          </cell>
          <cell r="B31" t="str">
            <v>Larry O'Reilly</v>
          </cell>
        </row>
        <row r="32">
          <cell r="A32" t="str">
            <v>A744</v>
          </cell>
          <cell r="B32" t="str">
            <v>Larry O'Reilly</v>
          </cell>
        </row>
        <row r="33">
          <cell r="A33" t="str">
            <v>A750</v>
          </cell>
          <cell r="B33" t="str">
            <v>Larry O'Reilly</v>
          </cell>
        </row>
        <row r="34">
          <cell r="A34" t="str">
            <v>A751</v>
          </cell>
          <cell r="B34" t="str">
            <v>Larry O'Reilly</v>
          </cell>
        </row>
        <row r="35">
          <cell r="A35" t="str">
            <v>A714</v>
          </cell>
          <cell r="B35" t="str">
            <v>Mark Welton</v>
          </cell>
        </row>
        <row r="36">
          <cell r="A36" t="str">
            <v>A715</v>
          </cell>
          <cell r="B36" t="str">
            <v>Mark Welton</v>
          </cell>
        </row>
        <row r="37">
          <cell r="A37" t="str">
            <v>A739</v>
          </cell>
          <cell r="B37" t="str">
            <v>Mark Welton</v>
          </cell>
        </row>
        <row r="38">
          <cell r="A38" t="str">
            <v>A754</v>
          </cell>
          <cell r="B38" t="str">
            <v>Mark Welton</v>
          </cell>
        </row>
        <row r="39">
          <cell r="A39" t="str">
            <v>A708</v>
          </cell>
          <cell r="B39" t="str">
            <v>Mary Ruby</v>
          </cell>
        </row>
        <row r="40">
          <cell r="A40" t="str">
            <v>A733</v>
          </cell>
          <cell r="B40" t="str">
            <v>Mary Ruby</v>
          </cell>
        </row>
        <row r="41">
          <cell r="A41" t="str">
            <v>A736</v>
          </cell>
          <cell r="B41" t="str">
            <v>Mary Ruby</v>
          </cell>
        </row>
        <row r="42">
          <cell r="A42" t="str">
            <v>A737</v>
          </cell>
          <cell r="B42" t="str">
            <v>Mary Ruby</v>
          </cell>
        </row>
        <row r="43">
          <cell r="A43" t="str">
            <v>A706</v>
          </cell>
          <cell r="B43" t="str">
            <v>Rob Lister</v>
          </cell>
        </row>
        <row r="44">
          <cell r="A44" t="str">
            <v>A707</v>
          </cell>
          <cell r="B44" t="str">
            <v>Rob Lister</v>
          </cell>
        </row>
        <row r="45">
          <cell r="A45" t="str">
            <v>A734</v>
          </cell>
          <cell r="B45" t="str">
            <v>Rob Lister</v>
          </cell>
        </row>
        <row r="46">
          <cell r="A46" t="str">
            <v>A738</v>
          </cell>
          <cell r="B46" t="str">
            <v>Rob Lister</v>
          </cell>
        </row>
        <row r="47">
          <cell r="A47" t="str">
            <v>A709</v>
          </cell>
          <cell r="B47" t="str">
            <v>CEO's</v>
          </cell>
        </row>
        <row r="48">
          <cell r="A48" t="str">
            <v>A755</v>
          </cell>
          <cell r="B48" t="str">
            <v>Corp/Other</v>
          </cell>
        </row>
        <row r="49">
          <cell r="A49" t="str">
            <v>A735</v>
          </cell>
          <cell r="B49" t="str">
            <v>Rob Lister</v>
          </cell>
        </row>
        <row r="50">
          <cell r="A50" t="str">
            <v>A745</v>
          </cell>
          <cell r="B50" t="str">
            <v>CEO's</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icker"/>
      <sheetName val="Special Items"/>
      <sheetName val="Indy"/>
      <sheetName val="Bal Sheet"/>
      <sheetName val="High level graph Curr Yr"/>
      <sheetName val="P&amp;L detail Curr Yr"/>
      <sheetName val="Sys Rev Graph Curr Yr"/>
      <sheetName val="Sys Marg Graph Curr Yr"/>
      <sheetName val="Systems detail Curr Yr"/>
      <sheetName val="STL Curr Yr Qtr"/>
      <sheetName val="scrap-July QTD installs"/>
      <sheetName val="Essbase -MTD Feb only"/>
      <sheetName val="STL Curr Yr YTD"/>
      <sheetName val="Backlog Roll QTD"/>
      <sheetName val="Backlog Roll QTD orginal format"/>
      <sheetName val="Film Graph Curr Yr"/>
      <sheetName val="Film Summary Curr Yr"/>
      <sheetName val="Film Prod detail Curr Yr"/>
      <sheetName val="Film Dist graph Curr Yr"/>
      <sheetName val="Film Dist by Acct Curr Yr"/>
      <sheetName val="Film Dist detail Curr Yr"/>
      <sheetName val="DMR detail Curr Yr"/>
      <sheetName val="DKP detail Curr Yr"/>
      <sheetName val="DKP retrieve sheet curr yr"/>
      <sheetName val="O&amp;O Graph Qtr Curr Yr"/>
      <sheetName val="O&amp;O Graph YTD Curr Yr"/>
      <sheetName val="Theat Ops detail Curr Yr"/>
      <sheetName val="Other detail Curr Yr"/>
      <sheetName val="Contr Exp graph Curr Yr"/>
      <sheetName val="Contr exp graph 2 Curr Yr"/>
      <sheetName val="SG&amp;A detail Curr Yr"/>
      <sheetName val="Cash graph Curr Yr"/>
      <sheetName val="FX impact"/>
      <sheetName val="Foriegn Exchange source"/>
      <sheetName val="High level graph Pr Yr"/>
      <sheetName val="P&amp;L detail Pr Yr"/>
      <sheetName val="Sys Rev Graph Pr Yr"/>
      <sheetName val="Sys Marg Graph Pr Yr"/>
      <sheetName val="Systems detail Pr Yr"/>
      <sheetName val="Installations QTD Pr Yr"/>
      <sheetName val="Installations YTD Pr Yr"/>
      <sheetName val="Install detail"/>
      <sheetName val="Restatement"/>
      <sheetName val="Install Essbase"/>
      <sheetName val="Install ck"/>
      <sheetName val="Absorption"/>
      <sheetName val="Film Graph Pr Yr"/>
      <sheetName val="Film Summary Pr Yr"/>
      <sheetName val="Film Prod detail Pr Yr"/>
      <sheetName val="Film Dist graph Pr Yr"/>
      <sheetName val="Film Dist by Acct Pr Yr"/>
      <sheetName val="Film Dist detail Pr Yr"/>
      <sheetName val="DMR detail Pr Yr"/>
      <sheetName val="Retrieve on DMR- pr yr"/>
      <sheetName val="DKP detail Pr Yr"/>
      <sheetName val="DKP retrieve sheet prior yr"/>
      <sheetName val="O&amp;O Graph Pr Yr"/>
      <sheetName val="Theat Ops detail Pr Yr"/>
      <sheetName val="Other detail Pr Yr"/>
      <sheetName val="Contr Exp graph Pr Yr"/>
      <sheetName val="Contr exp graph 2 Pr Yr"/>
      <sheetName val="SG&amp;A detail Pr Yr"/>
      <sheetName val="Table of Contents"/>
      <sheetName val="Cover"/>
      <sheetName val="P&amp;L"/>
      <sheetName val="Film Dist Commissions"/>
      <sheetName val="Theatre Ops"/>
      <sheetName val="Retrieve on DMR- curr yr"/>
      <sheetName val="SG&amp;A by Exec-Summary"/>
      <sheetName val="Other Other"/>
      <sheetName val="SG&amp;A by Exec monthly detail"/>
      <sheetName val="SG&amp;A"/>
      <sheetName val="Cash Flow"/>
      <sheetName val="Cash only"/>
      <sheetName val="Balance Sheet"/>
      <sheetName val="shares"/>
      <sheetName val="Film Dist Acct Detail"/>
      <sheetName val="Graph Data Curr Yr"/>
      <sheetName val="Graph Data Prior Yr"/>
      <sheetName val="Film Prod"/>
      <sheetName val="Film Dist"/>
      <sheetName val="Special Items Essbase"/>
      <sheetName val="Backlog Roll History"/>
      <sheetName val="SM2 prints"/>
    </sheetNames>
    <sheetDataSet>
      <sheetData sheetId="0" refreshError="1">
        <row r="20">
          <cell r="AD20" t="str">
            <v>QTD Jun</v>
          </cell>
        </row>
        <row r="23">
          <cell r="AD23" t="str">
            <v>YTD Jun</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ek 0"/>
      <sheetName val="Jul01"/>
      <sheetName val="Jul08"/>
      <sheetName val="Jul15"/>
      <sheetName val="Jul22"/>
      <sheetName val="Jul29"/>
      <sheetName val="Week 6"/>
      <sheetName val="Week 7"/>
      <sheetName val="Week 8"/>
      <sheetName val="Week 9"/>
      <sheetName val="Week 10"/>
      <sheetName val="Week 11"/>
      <sheetName val="Week 12"/>
      <sheetName val="Week 13"/>
      <sheetName val="Week 14"/>
      <sheetName val="Week 15"/>
      <sheetName val="Week 16"/>
      <sheetName val="Week 17"/>
      <sheetName val="Week 18"/>
      <sheetName val="Week 19"/>
      <sheetName val="Week 20"/>
      <sheetName val="Week 21"/>
      <sheetName val="Week 22"/>
      <sheetName val="Week 23"/>
      <sheetName val="Week 24"/>
      <sheetName val="SortSheet"/>
      <sheetName val="Cume"/>
      <sheetName val="EB Jul01"/>
      <sheetName val="EB Jul08"/>
      <sheetName val="EB Jul15"/>
      <sheetName val="EB Jul22"/>
      <sheetName val="Essbase Upload"/>
      <sheetName val="dates"/>
      <sheetName val="Week 3"/>
      <sheetName val="Week 4"/>
      <sheetName val="Week 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Cash SG&amp;A"/>
      <sheetName val="R&amp;D Summary"/>
      <sheetName val="Gross SG&amp;A (+)"/>
      <sheetName val="Bonus payout (+)"/>
      <sheetName val="Back out Dept 726 (-)"/>
      <sheetName val="Salary fix (+)"/>
      <sheetName val="Kicker"/>
      <sheetName val="R&amp;D essbase"/>
      <sheetName val="Back out non cash (-)"/>
      <sheetName val="DKP SG&amp;A (-)"/>
      <sheetName val="Patents &amp; Trademarks (-)"/>
      <sheetName val="Insurance Pymts &amp; other (+)"/>
      <sheetName val="LA rent worksheet"/>
      <sheetName val="DNU-Backup -old format"/>
      <sheetName val="WMTQORF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B1" t="str">
            <v>2007</v>
          </cell>
        </row>
        <row r="2">
          <cell r="B2" t="str">
            <v>Budget</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s to Board Model"/>
      <sheetName val="Summary Page"/>
      <sheetName val="Front Page"/>
      <sheetName val="Summary"/>
      <sheetName val="EBITDA"/>
      <sheetName val="Systems Assump"/>
      <sheetName val="Network size"/>
      <sheetName val="Unit Sales"/>
      <sheetName val="JV (film) deal"/>
      <sheetName val="JV (digital) deal"/>
      <sheetName val="Systems Detail Assump"/>
      <sheetName val="VPF"/>
      <sheetName val="Digital swap out"/>
      <sheetName val="Backpocket"/>
      <sheetName val="Film Summary"/>
      <sheetName val="Library Films"/>
      <sheetName val="DMR"/>
      <sheetName val="GBO build"/>
      <sheetName val="2006 GBO Essbase"/>
      <sheetName val="Network"/>
      <sheetName val="Brad summary"/>
      <sheetName val="Signings comparison"/>
      <sheetName val="Slippage"/>
      <sheetName val="DMR Actuals"/>
      <sheetName val="Cash Tax Estimate"/>
      <sheetName val="New Films"/>
      <sheetName val="Balance Sheet"/>
      <sheetName val="Sponsor LBO"/>
      <sheetName val="Inv Turn Calc"/>
      <sheetName val="Film Cash"/>
      <sheetName val="Cash Flow"/>
      <sheetName val="Deferred Revenue"/>
      <sheetName val="NIL"/>
      <sheetName val="D&amp;A"/>
      <sheetName val="Net Installs"/>
      <sheetName val="Gross Installs"/>
      <sheetName val="Conversions"/>
      <sheetName val="Backlog Summary"/>
      <sheetName val="2006 Signings"/>
      <sheetName val="Other Systems"/>
      <sheetName val="Backlog GT"/>
      <sheetName val="Backlog SR"/>
      <sheetName val="Backlog MPX"/>
      <sheetName val="Settlements &amp; Absorp"/>
      <sheetName val="New GT STL"/>
      <sheetName val="Upgrade"/>
      <sheetName val="New SR"/>
      <sheetName val="New MPX"/>
      <sheetName val="New MPXR"/>
      <sheetName val="Exist Net Purch"/>
      <sheetName val="3D Digital"/>
      <sheetName val="JV film"/>
      <sheetName val="JV digital"/>
      <sheetName val="Upfronts -Revenue vs. Cash"/>
      <sheetName val="Upf 2006"/>
      <sheetName val="Upf 2004A 2005A"/>
      <sheetName val="2005 Signings"/>
      <sheetName val="Act Fcst P&amp;L"/>
      <sheetName val="Existing JVs"/>
      <sheetName val="2005 2006 Library"/>
      <sheetName val="Kick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
      <sheetName val="Film list"/>
      <sheetName val="Theatre list"/>
      <sheetName val="Company list"/>
      <sheetName val="Data Input"/>
      <sheetName val="Control Sheet"/>
      <sheetName val="Check"/>
      <sheetName val="St. of Ops Curr Period Summ"/>
      <sheetName val="St. of Ops YTD Summ"/>
      <sheetName val="Title"/>
      <sheetName val="Title vs PY"/>
      <sheetName val="St. of Ops"/>
      <sheetName val="Disc Ops"/>
      <sheetName val="Rev"/>
      <sheetName val="COS"/>
      <sheetName val="GM"/>
      <sheetName val="STL Rev"/>
      <sheetName val="UpFt Rev"/>
      <sheetName val="Min Rev"/>
      <sheetName val="STL COS"/>
      <sheetName val="STL Other COS Detail"/>
      <sheetName val="STL GM"/>
      <sheetName val="Sound"/>
      <sheetName val="Fin Inc"/>
      <sheetName val="OL Upft Rev"/>
      <sheetName val="OL Rent Rev"/>
      <sheetName val="OL COS"/>
      <sheetName val="OL GM"/>
      <sheetName val="Rent Rev"/>
      <sheetName val="Rent COS"/>
      <sheetName val="Rent GM"/>
      <sheetName val="Maint Rev"/>
      <sheetName val="Maint COS"/>
      <sheetName val="Maint COS Detail"/>
      <sheetName val="Maint GM"/>
      <sheetName val="Film"/>
      <sheetName val="Film Prod"/>
      <sheetName val="Film Dist Rev"/>
      <sheetName val="Film Dist COS"/>
      <sheetName val="Film Dist COS Detail"/>
      <sheetName val="Print GM"/>
      <sheetName val="Film Dist GM"/>
      <sheetName val="Post Prod"/>
      <sheetName val="DMR Rev"/>
      <sheetName val="DMR COS"/>
      <sheetName val="DMR Margin"/>
      <sheetName val="Th Ops"/>
      <sheetName val="Camera"/>
      <sheetName val="Ridefilm"/>
      <sheetName val="Other"/>
      <sheetName val="SG&amp;A Exp"/>
      <sheetName val="SG&amp;A Depts"/>
      <sheetName val="Intang Amort"/>
      <sheetName val="Equity Inv"/>
      <sheetName val="Provisions, Net"/>
      <sheetName val="Interest Inc"/>
      <sheetName val="Interest Exp"/>
      <sheetName val="Recurring Rev"/>
      <sheetName val="Title vs Bud"/>
      <sheetName val="St. of Ops Bud"/>
      <sheetName val="Disc Ops Bud"/>
      <sheetName val="Rev Bud"/>
      <sheetName val="COS Bud"/>
      <sheetName val="GM Bud"/>
      <sheetName val="STL Rev Bud"/>
      <sheetName val="UpFt Rev Bud"/>
      <sheetName val="Min Rev Bud"/>
      <sheetName val="STL COS Bud"/>
      <sheetName val="STL Other COS Detail Bud"/>
      <sheetName val="STL GM Bud"/>
      <sheetName val="Sound Bud"/>
      <sheetName val="Fin Inc Bud"/>
      <sheetName val="OL Upft Rev Bud"/>
      <sheetName val="OL Rent Rev Bud"/>
      <sheetName val="OL COS Bud"/>
      <sheetName val="OL GM Bud"/>
      <sheetName val="Rent Rev Bud"/>
      <sheetName val="Rent COS Bud"/>
      <sheetName val="Rent GM Bud"/>
      <sheetName val="Maint Rev Bud"/>
      <sheetName val="Maint COS Bud"/>
      <sheetName val="Maint COS Detail Bud"/>
      <sheetName val="Maint GM Bud"/>
      <sheetName val="Film Bud"/>
      <sheetName val="Film Prod Bud"/>
      <sheetName val="Film Dist Rev Bud"/>
      <sheetName val="Film Dist COS Bud"/>
      <sheetName val="Film Dist COS Detail Bud"/>
      <sheetName val="Print GM Bud"/>
      <sheetName val="Film Dist GM Bud"/>
      <sheetName val="Post Prod Bud"/>
      <sheetName val="DMR Rev Bud"/>
      <sheetName val="DMR COS Bud"/>
      <sheetName val="DMR Margin Bud"/>
      <sheetName val="Th Ops Bud"/>
      <sheetName val="Camera Bud"/>
      <sheetName val="Ridefilm Bud"/>
      <sheetName val="Other Bud"/>
      <sheetName val="SG&amp;A Exp Bud"/>
      <sheetName val="SG&amp;A Depts Bud"/>
      <sheetName val="Intang Amort Bud"/>
      <sheetName val="Equity Inv Bud"/>
      <sheetName val="Provisions, Net Bud"/>
      <sheetName val="Interest Inc Bud"/>
      <sheetName val="Interest Exp Bud"/>
      <sheetName val="Recurring Rev Bud"/>
      <sheetName val="Title vs Fcst"/>
      <sheetName val="St. of Ops Fcst"/>
      <sheetName val="Disc Ops Fcst"/>
      <sheetName val="Rev Fcst"/>
      <sheetName val="COS Fcst"/>
      <sheetName val="GM Fcst"/>
      <sheetName val="STL Rev Fcst"/>
      <sheetName val="UpFt Rev Fcst"/>
      <sheetName val="Min Rev Fcst"/>
      <sheetName val="STL COS Fcst"/>
      <sheetName val="STL Other COS Detail Fcst"/>
      <sheetName val="STL GM Fcst"/>
      <sheetName val="Sound Fcst"/>
      <sheetName val="Fin Inc Fcst"/>
      <sheetName val="OL Upft Rev Fcst"/>
      <sheetName val="OL Rent Rev Fcst"/>
      <sheetName val="OL COS Fcst"/>
      <sheetName val="OL GM Fcst"/>
      <sheetName val="Rent Rev Fcst"/>
      <sheetName val="Rent COS Fcst"/>
      <sheetName val="Rent GM Fcst"/>
      <sheetName val="Maint Rev Fcst"/>
      <sheetName val="Maint COS Fcst"/>
      <sheetName val="Maint COS Detail Fcst"/>
      <sheetName val="Maint GM Fcst"/>
      <sheetName val="Film Fcst"/>
      <sheetName val="Film Prod Fcst"/>
      <sheetName val="Film Dist Rev Fcst"/>
      <sheetName val="Film Dist COS Fcst"/>
      <sheetName val="Film Dist COS Detail Fcst"/>
      <sheetName val="Print GM Fcst"/>
      <sheetName val="Film Dist GM Fcst"/>
      <sheetName val="Post Prod Fcst"/>
      <sheetName val="DMR Rev Fcst"/>
      <sheetName val="DMR Cost Fcst"/>
      <sheetName val="DMR Margin Fcst"/>
      <sheetName val="Th Ops Fcst"/>
      <sheetName val="Camera Fcst"/>
      <sheetName val="Ridefilm Fcst"/>
      <sheetName val="Other Fcst"/>
      <sheetName val="SG&amp;A Exp Fcst"/>
      <sheetName val="SG&amp;A Depts Fcst"/>
      <sheetName val="Intang Amort Fcst"/>
      <sheetName val="Equity Inv Fcst"/>
      <sheetName val="Provisions, Net Fcst"/>
      <sheetName val="Interest Inc Fcst"/>
      <sheetName val="Interest Exp Fcst"/>
      <sheetName val="Recurring Rev Fcst"/>
      <sheetName val="Title Bal St Bal"/>
      <sheetName val="Bal St Bal"/>
      <sheetName val="Cash Bal"/>
      <sheetName val="Inv Summary Bal"/>
      <sheetName val="Inv Detail Bal"/>
      <sheetName val="Prepaids Bal"/>
      <sheetName val="AP Bal"/>
      <sheetName val="Title Board"/>
      <sheetName val="TOC"/>
      <sheetName val="St. of Ops Board"/>
      <sheetName val="QTR GM Analysis Board"/>
      <sheetName val="YTD GM Analysis Board"/>
      <sheetName val="Bal St Board"/>
      <sheetName val="Cash Flow Board"/>
      <sheetName val="St. of Ops Bud Board"/>
      <sheetName val="QTR GM Analysis Bud Board"/>
      <sheetName val="YTD GM Analysis Bud Board"/>
      <sheetName val="SG&amp;A Retrieve"/>
      <sheetName val="Summary"/>
    </sheetNames>
    <sheetDataSet>
      <sheetData sheetId="0" refreshError="1"/>
      <sheetData sheetId="1" refreshError="1"/>
      <sheetData sheetId="2" refreshError="1"/>
      <sheetData sheetId="3" refreshError="1"/>
      <sheetData sheetId="4" refreshError="1">
        <row r="18">
          <cell r="AA18" t="str">
            <v>2005</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trapolation"/>
      <sheetName val="Data"/>
      <sheetName val="theatre"/>
      <sheetName val="email"/>
      <sheetName val="theatre (2)"/>
    </sheetNames>
    <sheetDataSet>
      <sheetData sheetId="0" refreshError="1"/>
      <sheetData sheetId="1" refreshError="1">
        <row r="4">
          <cell r="A4" t="str">
            <v>T708</v>
          </cell>
          <cell r="B4" t="str">
            <v>Crossgates Mall 18 + IMAX</v>
          </cell>
          <cell r="C4" t="str">
            <v>Albany</v>
          </cell>
          <cell r="D4">
            <v>72251</v>
          </cell>
        </row>
        <row r="5">
          <cell r="A5" t="str">
            <v>T831</v>
          </cell>
          <cell r="B5" t="str">
            <v>Hoffman 21 + IMAX</v>
          </cell>
          <cell r="C5" t="str">
            <v>Alexandria</v>
          </cell>
          <cell r="D5">
            <v>92720</v>
          </cell>
        </row>
        <row r="6">
          <cell r="A6" t="str">
            <v>T735</v>
          </cell>
          <cell r="B6" t="str">
            <v>Aliso Viejo Stadium 20</v>
          </cell>
          <cell r="C6" t="str">
            <v>Aliso Viejo</v>
          </cell>
          <cell r="D6">
            <v>65106</v>
          </cell>
        </row>
        <row r="7">
          <cell r="A7" t="str">
            <v>T843</v>
          </cell>
          <cell r="B7" t="str">
            <v>Altamonte Mall 18 with IMAX</v>
          </cell>
          <cell r="C7" t="str">
            <v>Altamonte Springs</v>
          </cell>
          <cell r="D7">
            <v>55412</v>
          </cell>
        </row>
        <row r="8">
          <cell r="A8" t="str">
            <v>T616</v>
          </cell>
          <cell r="B8" t="str">
            <v>CinemaFusion 14 + IMAX</v>
          </cell>
          <cell r="C8" t="str">
            <v>Anaheim</v>
          </cell>
          <cell r="D8">
            <v>67324</v>
          </cell>
        </row>
        <row r="9">
          <cell r="A9" t="str">
            <v>T172</v>
          </cell>
          <cell r="B9" t="str">
            <v>Great Clips IMAX Theatre</v>
          </cell>
          <cell r="C9" t="str">
            <v>Apple Valley</v>
          </cell>
          <cell r="D9">
            <v>95946</v>
          </cell>
        </row>
        <row r="10">
          <cell r="A10" t="str">
            <v>T877</v>
          </cell>
          <cell r="B10" t="str">
            <v>Santa Anita 16</v>
          </cell>
          <cell r="C10" t="str">
            <v>Arcadia</v>
          </cell>
          <cell r="D10">
            <v>55174</v>
          </cell>
        </row>
        <row r="11">
          <cell r="A11" t="str">
            <v>T395</v>
          </cell>
          <cell r="B11" t="str">
            <v>Tropicana IMAX Theatre</v>
          </cell>
          <cell r="C11" t="str">
            <v>Atlantic City</v>
          </cell>
          <cell r="D11">
            <v>46496</v>
          </cell>
        </row>
        <row r="12">
          <cell r="A12" t="str">
            <v>T714</v>
          </cell>
          <cell r="B12" t="str">
            <v>Augusta Exchange Stadium 20</v>
          </cell>
          <cell r="C12" t="str">
            <v>Augusta</v>
          </cell>
          <cell r="D12">
            <v>57943</v>
          </cell>
        </row>
        <row r="13">
          <cell r="A13" t="str">
            <v>T263</v>
          </cell>
          <cell r="B13" t="str">
            <v xml:space="preserve">Bob Bullock Texas State History Museum </v>
          </cell>
          <cell r="C13" t="str">
            <v>Austin</v>
          </cell>
          <cell r="D13">
            <v>105610</v>
          </cell>
        </row>
        <row r="14">
          <cell r="A14" t="str">
            <v>T841</v>
          </cell>
          <cell r="B14" t="str">
            <v>Aventura Mall 24</v>
          </cell>
          <cell r="C14" t="str">
            <v>Aventura</v>
          </cell>
          <cell r="D14">
            <v>63988</v>
          </cell>
        </row>
        <row r="15">
          <cell r="A15" t="str">
            <v>T839</v>
          </cell>
          <cell r="B15" t="str">
            <v>White Marsh 16</v>
          </cell>
          <cell r="C15" t="str">
            <v>Baltimore</v>
          </cell>
          <cell r="D15">
            <v>78574</v>
          </cell>
        </row>
        <row r="16">
          <cell r="A16" t="str">
            <v>T577</v>
          </cell>
          <cell r="B16" t="str">
            <v>Randall 15 + IMAX</v>
          </cell>
          <cell r="C16" t="str">
            <v>Batavia</v>
          </cell>
          <cell r="D16">
            <v>45014</v>
          </cell>
        </row>
        <row r="17">
          <cell r="A17" t="str">
            <v>T763</v>
          </cell>
          <cell r="B17" t="str">
            <v>Lincoln Square Cin 16</v>
          </cell>
          <cell r="C17" t="str">
            <v>Bellevue</v>
          </cell>
          <cell r="D17">
            <v>103776</v>
          </cell>
        </row>
        <row r="18">
          <cell r="A18" t="str">
            <v>T834</v>
          </cell>
          <cell r="B18" t="str">
            <v>Neshaminy 24</v>
          </cell>
          <cell r="C18" t="str">
            <v>Bensalem</v>
          </cell>
          <cell r="D18">
            <v>68876</v>
          </cell>
        </row>
        <row r="19">
          <cell r="A19" t="str">
            <v>T420</v>
          </cell>
          <cell r="B19" t="str">
            <v>Edwards Boise Stadium 20 + IMAX</v>
          </cell>
          <cell r="C19" t="str">
            <v>Boise</v>
          </cell>
          <cell r="D19"/>
        </row>
        <row r="20">
          <cell r="A20" t="str">
            <v>T256</v>
          </cell>
          <cell r="B20" t="str">
            <v>New England Aquarium</v>
          </cell>
          <cell r="C20" t="str">
            <v>Boston</v>
          </cell>
          <cell r="D20"/>
        </row>
        <row r="21">
          <cell r="A21" t="str">
            <v>T709</v>
          </cell>
          <cell r="B21" t="str">
            <v>Sheepshead Bay 14</v>
          </cell>
          <cell r="C21" t="str">
            <v>Brooklyn</v>
          </cell>
          <cell r="D21">
            <v>71134</v>
          </cell>
        </row>
        <row r="22">
          <cell r="A22" t="str">
            <v>T279</v>
          </cell>
          <cell r="B22" t="str">
            <v>Mall Of Georgia Stadium 20</v>
          </cell>
          <cell r="C22" t="str">
            <v>Buford</v>
          </cell>
          <cell r="D22">
            <v>94124</v>
          </cell>
        </row>
        <row r="23">
          <cell r="A23" t="str">
            <v>T854</v>
          </cell>
          <cell r="B23" t="str">
            <v>Burbank 30</v>
          </cell>
          <cell r="C23" t="str">
            <v>Burbank</v>
          </cell>
          <cell r="D23">
            <v>86558</v>
          </cell>
        </row>
        <row r="24">
          <cell r="A24" t="str">
            <v>T239</v>
          </cell>
          <cell r="B24" t="str">
            <v>Scotiabank Theatre Chinook</v>
          </cell>
          <cell r="C24" t="str">
            <v>Calgary</v>
          </cell>
          <cell r="D24"/>
        </row>
        <row r="25">
          <cell r="A25" t="str">
            <v>T731</v>
          </cell>
          <cell r="B25" t="str">
            <v>Camarillo Palace Stadium 12</v>
          </cell>
          <cell r="C25" t="str">
            <v>Camarillo</v>
          </cell>
          <cell r="D25">
            <v>50942</v>
          </cell>
        </row>
        <row r="26">
          <cell r="A26" t="str">
            <v>T135</v>
          </cell>
          <cell r="B26" t="str">
            <v>Kennedy Space Center</v>
          </cell>
          <cell r="C26" t="str">
            <v>Cape Canaveral</v>
          </cell>
          <cell r="D26">
            <v>41513</v>
          </cell>
        </row>
        <row r="27">
          <cell r="A27" t="str">
            <v>T173</v>
          </cell>
          <cell r="B27" t="str">
            <v>Desert IMAX Theatre</v>
          </cell>
          <cell r="C27" t="str">
            <v>Cathedral City</v>
          </cell>
          <cell r="D27"/>
        </row>
        <row r="28">
          <cell r="A28" t="str">
            <v>T850</v>
          </cell>
          <cell r="B28" t="str">
            <v>Century City 15</v>
          </cell>
          <cell r="C28" t="str">
            <v>Century City</v>
          </cell>
          <cell r="D28">
            <v>64051</v>
          </cell>
        </row>
        <row r="29">
          <cell r="A29" t="str">
            <v>T396</v>
          </cell>
          <cell r="B29" t="str">
            <v>Udvar-Hazy Center IMAX</v>
          </cell>
          <cell r="C29" t="str">
            <v>Chantilly</v>
          </cell>
          <cell r="D29">
            <v>66903</v>
          </cell>
        </row>
        <row r="30">
          <cell r="A30" t="str">
            <v>T069</v>
          </cell>
          <cell r="B30" t="str">
            <v>Discovery Place Charlotte Observer Dome Theatre</v>
          </cell>
          <cell r="C30" t="str">
            <v>Charlotte</v>
          </cell>
          <cell r="D30"/>
        </row>
        <row r="31">
          <cell r="A31" t="str">
            <v>T724</v>
          </cell>
          <cell r="B31" t="str">
            <v>Stonecrest At Piper Glen Stadium 22</v>
          </cell>
          <cell r="C31" t="str">
            <v>Charlotte</v>
          </cell>
          <cell r="D31">
            <v>57170</v>
          </cell>
        </row>
        <row r="32">
          <cell r="A32" t="str">
            <v>T835</v>
          </cell>
          <cell r="B32" t="str">
            <v>Cherry Hill 24</v>
          </cell>
          <cell r="C32" t="str">
            <v>Cherry Hill</v>
          </cell>
          <cell r="D32">
            <v>81409</v>
          </cell>
        </row>
        <row r="33">
          <cell r="A33" t="str">
            <v>T158</v>
          </cell>
          <cell r="B33" t="str">
            <v>Navy Pier IMAX Theatre</v>
          </cell>
          <cell r="C33" t="str">
            <v>Chicago</v>
          </cell>
          <cell r="D33">
            <v>131662</v>
          </cell>
        </row>
        <row r="34">
          <cell r="A34" t="str">
            <v>T453</v>
          </cell>
          <cell r="B34" t="str">
            <v>Springdale 18: Cinema De Lux</v>
          </cell>
          <cell r="C34" t="str">
            <v>Cincinnati</v>
          </cell>
          <cell r="D34">
            <v>39779</v>
          </cell>
        </row>
        <row r="35">
          <cell r="A35" t="str">
            <v>T560</v>
          </cell>
          <cell r="B35" t="str">
            <v>City Lights Theaters - Colleyville IMAX (new name tbc)</v>
          </cell>
          <cell r="C35" t="str">
            <v>Colleyville</v>
          </cell>
          <cell r="D35"/>
        </row>
        <row r="36">
          <cell r="A36" t="str">
            <v>T283</v>
          </cell>
          <cell r="B36" t="str">
            <v>Carefree Circle 17 + IMAX</v>
          </cell>
          <cell r="C36" t="str">
            <v>Colorado Springs</v>
          </cell>
          <cell r="D36"/>
        </row>
        <row r="37">
          <cell r="A37" t="str">
            <v>T833</v>
          </cell>
          <cell r="B37" t="str">
            <v>Columbia 14</v>
          </cell>
          <cell r="C37" t="str">
            <v>Columbia</v>
          </cell>
          <cell r="D37">
            <v>62334</v>
          </cell>
        </row>
        <row r="38">
          <cell r="A38" t="str">
            <v>T496</v>
          </cell>
          <cell r="B38" t="str">
            <v>Easton Town Center 30 with IMAX</v>
          </cell>
          <cell r="C38" t="str">
            <v>Columbus</v>
          </cell>
          <cell r="D38">
            <v>54612</v>
          </cell>
        </row>
        <row r="39">
          <cell r="A39" t="str">
            <v>T628</v>
          </cell>
          <cell r="B39" t="str">
            <v>Star Cinema 16 + IMAX Council Bluffs</v>
          </cell>
          <cell r="C39" t="str">
            <v>Council Bluffs</v>
          </cell>
          <cell r="D39">
            <v>45249</v>
          </cell>
        </row>
        <row r="40">
          <cell r="A40" t="str">
            <v>T250</v>
          </cell>
          <cell r="B40" t="str">
            <v>Cinemark Dallas 17 + IMAX</v>
          </cell>
          <cell r="C40" t="str">
            <v>Dallas</v>
          </cell>
          <cell r="D40">
            <v>58866</v>
          </cell>
        </row>
        <row r="41">
          <cell r="A41" t="str">
            <v>T314</v>
          </cell>
          <cell r="B41" t="str">
            <v>Putnam Museum &amp; IMAX</v>
          </cell>
          <cell r="C41" t="str">
            <v>Davenport</v>
          </cell>
          <cell r="D41"/>
        </row>
        <row r="42">
          <cell r="A42" t="str">
            <v>T266</v>
          </cell>
          <cell r="B42" t="str">
            <v>Henry Ford IMAX</v>
          </cell>
          <cell r="C42" t="str">
            <v>Dearborn</v>
          </cell>
          <cell r="D42">
            <v>87614</v>
          </cell>
        </row>
        <row r="43">
          <cell r="A43" t="str">
            <v>T743</v>
          </cell>
          <cell r="B43" t="str">
            <v>Deer Park</v>
          </cell>
          <cell r="C43" t="str">
            <v>Deer Park</v>
          </cell>
          <cell r="D43">
            <v>73097</v>
          </cell>
        </row>
        <row r="44">
          <cell r="A44" t="str">
            <v>T419</v>
          </cell>
          <cell r="B44" t="str">
            <v>UA Colorado Center 9 + IMAX</v>
          </cell>
          <cell r="C44" t="str">
            <v>Denver</v>
          </cell>
          <cell r="D44">
            <v>108603</v>
          </cell>
        </row>
        <row r="45">
          <cell r="A45" t="str">
            <v>T405</v>
          </cell>
          <cell r="B45" t="str">
            <v>Science Center of Iowa Blank IMAX Dome Theater</v>
          </cell>
          <cell r="C45" t="str">
            <v>Des Moines</v>
          </cell>
          <cell r="D45"/>
        </row>
        <row r="46">
          <cell r="A46" t="str">
            <v>T006</v>
          </cell>
          <cell r="B46" t="str">
            <v>Detroit Science Center</v>
          </cell>
          <cell r="C46" t="str">
            <v>Detroit</v>
          </cell>
          <cell r="D46">
            <v>23333</v>
          </cell>
        </row>
        <row r="47">
          <cell r="A47" t="str">
            <v>T222</v>
          </cell>
          <cell r="B47" t="str">
            <v>Hacienda Crossing Stadium 20 + IMAX</v>
          </cell>
          <cell r="C47" t="str">
            <v>Dublin</v>
          </cell>
          <cell r="D47">
            <v>123860</v>
          </cell>
        </row>
        <row r="48">
          <cell r="A48" t="str">
            <v>T242</v>
          </cell>
          <cell r="B48" t="str">
            <v>Scotiabank Theatre West Edmonton Mall</v>
          </cell>
          <cell r="C48" t="str">
            <v>Edmonton</v>
          </cell>
          <cell r="D48"/>
        </row>
        <row r="49">
          <cell r="A49" t="str">
            <v>T739</v>
          </cell>
          <cell r="B49" t="str">
            <v>El Dorado Hills Stadium 14</v>
          </cell>
          <cell r="C49" t="str">
            <v>El Dorado Hills</v>
          </cell>
          <cell r="D49">
            <v>81147</v>
          </cell>
        </row>
        <row r="50">
          <cell r="A50" t="str">
            <v>T855</v>
          </cell>
          <cell r="B50" t="str">
            <v>Bay Street 16</v>
          </cell>
          <cell r="C50" t="str">
            <v>Emeryville</v>
          </cell>
          <cell r="D50">
            <v>72627</v>
          </cell>
        </row>
        <row r="51">
          <cell r="A51" t="str">
            <v>T718</v>
          </cell>
          <cell r="B51" t="str">
            <v xml:space="preserve">Escondido Stadium 16 </v>
          </cell>
          <cell r="C51" t="str">
            <v>Escondido</v>
          </cell>
          <cell r="D51">
            <v>59179</v>
          </cell>
        </row>
        <row r="52">
          <cell r="A52" t="str">
            <v>T445</v>
          </cell>
          <cell r="B52" t="str">
            <v>Showplace Cinemas East 18</v>
          </cell>
          <cell r="C52" t="str">
            <v>Evansville</v>
          </cell>
          <cell r="D52"/>
        </row>
        <row r="53">
          <cell r="A53" t="str">
            <v>T728</v>
          </cell>
          <cell r="B53" t="str">
            <v>Fairfield Stadium 16</v>
          </cell>
          <cell r="C53" t="str">
            <v>Fairfield</v>
          </cell>
          <cell r="D53">
            <v>65514</v>
          </cell>
        </row>
        <row r="54">
          <cell r="A54" t="str">
            <v>T483</v>
          </cell>
          <cell r="B54" t="str">
            <v>Star Cinema IMAX Fitchburg/Madison</v>
          </cell>
          <cell r="C54" t="str">
            <v>Fitchburg</v>
          </cell>
          <cell r="D54">
            <v>46320</v>
          </cell>
        </row>
        <row r="55">
          <cell r="A55" t="str">
            <v>T071</v>
          </cell>
          <cell r="B55" t="str">
            <v>AutoNation @ MODS (Blockbuster)</v>
          </cell>
          <cell r="C55" t="str">
            <v>Fort Lauderdale</v>
          </cell>
          <cell r="D55">
            <v>69009</v>
          </cell>
        </row>
        <row r="56">
          <cell r="A56" t="str">
            <v>T730</v>
          </cell>
          <cell r="B56" t="str">
            <v>Gulf Coast Town Center</v>
          </cell>
          <cell r="C56" t="str">
            <v>Fort Myers</v>
          </cell>
          <cell r="D56">
            <v>65561</v>
          </cell>
        </row>
        <row r="57">
          <cell r="A57" t="str">
            <v>T016</v>
          </cell>
          <cell r="B57" t="str">
            <v>Fort Worth Museum Omni Theater</v>
          </cell>
          <cell r="C57" t="str">
            <v>Fort Worth</v>
          </cell>
          <cell r="D57"/>
        </row>
        <row r="58">
          <cell r="A58" t="str">
            <v>T413</v>
          </cell>
          <cell r="B58" t="str">
            <v>Edwards Fresno Stadium 22</v>
          </cell>
          <cell r="C58" t="str">
            <v>Fresno</v>
          </cell>
          <cell r="D58">
            <v>70310</v>
          </cell>
        </row>
        <row r="59">
          <cell r="A59" t="str">
            <v>T110</v>
          </cell>
          <cell r="B59" t="str">
            <v xml:space="preserve">Grumman IMAX @ Cradle of Aviation </v>
          </cell>
          <cell r="C59" t="str">
            <v>Garden City</v>
          </cell>
          <cell r="D59">
            <v>61519</v>
          </cell>
        </row>
        <row r="60">
          <cell r="A60" t="str">
            <v>T293</v>
          </cell>
          <cell r="B60" t="str">
            <v>SilverCity Gloucester</v>
          </cell>
          <cell r="C60" t="str">
            <v>Gloucester-Ottawa</v>
          </cell>
          <cell r="D60">
            <v>92517</v>
          </cell>
        </row>
        <row r="61">
          <cell r="A61" t="str">
            <v>T609</v>
          </cell>
          <cell r="B61" t="str">
            <v>Trillium Cinema 14</v>
          </cell>
          <cell r="C61" t="str">
            <v>Grand Blanc</v>
          </cell>
          <cell r="D61">
            <v>52342</v>
          </cell>
        </row>
        <row r="62">
          <cell r="A62" t="str">
            <v>T362</v>
          </cell>
          <cell r="B62" t="str">
            <v>Celebration Cinema + IMAX Grand Rapids</v>
          </cell>
          <cell r="C62" t="str">
            <v>Grand Rapids</v>
          </cell>
          <cell r="D62">
            <v>55785</v>
          </cell>
        </row>
        <row r="63">
          <cell r="A63" t="str">
            <v>T201</v>
          </cell>
          <cell r="B63" t="str">
            <v>Empire 17 + IMAX</v>
          </cell>
          <cell r="C63" t="str">
            <v>Halifax</v>
          </cell>
          <cell r="D63">
            <v>49952</v>
          </cell>
        </row>
        <row r="64">
          <cell r="A64" t="str">
            <v>T836</v>
          </cell>
          <cell r="B64" t="str">
            <v>Hamilton 24</v>
          </cell>
          <cell r="C64" t="str">
            <v>Hamilton</v>
          </cell>
          <cell r="D64">
            <v>78235</v>
          </cell>
        </row>
        <row r="65">
          <cell r="A65" t="str">
            <v>T436</v>
          </cell>
          <cell r="B65" t="str">
            <v>Riverside IMAX @ VASC</v>
          </cell>
          <cell r="C65" t="str">
            <v>Hampton</v>
          </cell>
          <cell r="D65">
            <v>33535</v>
          </cell>
        </row>
        <row r="66">
          <cell r="A66" t="str">
            <v>T859</v>
          </cell>
          <cell r="B66" t="str">
            <v>Elmwood Palace 20</v>
          </cell>
          <cell r="C66" t="str">
            <v>Harahan</v>
          </cell>
          <cell r="D66">
            <v>60054</v>
          </cell>
        </row>
        <row r="67">
          <cell r="A67" t="str">
            <v>T171</v>
          </cell>
          <cell r="B67" t="str">
            <v>Whitaker Center Select Medical IMAX</v>
          </cell>
          <cell r="C67" t="str">
            <v>Harrisburg</v>
          </cell>
          <cell r="D67"/>
        </row>
        <row r="68">
          <cell r="A68" t="str">
            <v>T654</v>
          </cell>
          <cell r="B68" t="str">
            <v>Sunset Station (Las Vegas)</v>
          </cell>
          <cell r="C68" t="str">
            <v>Henderson</v>
          </cell>
          <cell r="D68">
            <v>57560</v>
          </cell>
        </row>
        <row r="69">
          <cell r="A69" t="str">
            <v>T862</v>
          </cell>
          <cell r="B69" t="str">
            <v>Highland Ranch 24</v>
          </cell>
          <cell r="C69" t="str">
            <v>Highland Ranch</v>
          </cell>
          <cell r="D69">
            <v>56877</v>
          </cell>
        </row>
        <row r="70">
          <cell r="A70" t="str">
            <v>T861</v>
          </cell>
          <cell r="B70" t="str">
            <v>Waterfront 22</v>
          </cell>
          <cell r="C70" t="str">
            <v>Homestead</v>
          </cell>
          <cell r="D70">
            <v>56172</v>
          </cell>
        </row>
        <row r="71">
          <cell r="A71" t="str">
            <v>T732</v>
          </cell>
          <cell r="B71" t="str">
            <v>Dole Cannery 18</v>
          </cell>
          <cell r="C71" t="str">
            <v>Honolulu</v>
          </cell>
          <cell r="D71">
            <v>77703</v>
          </cell>
        </row>
        <row r="72">
          <cell r="A72" t="str">
            <v>T613</v>
          </cell>
          <cell r="B72" t="str">
            <v>Cinemagic + IMAX in Hooksett</v>
          </cell>
          <cell r="C72" t="str">
            <v>Hooksett</v>
          </cell>
          <cell r="D72">
            <v>72794</v>
          </cell>
        </row>
        <row r="73">
          <cell r="A73" t="str">
            <v>T409</v>
          </cell>
          <cell r="B73" t="str">
            <v>Edwards Houston Marq*e 23 + IMAX</v>
          </cell>
          <cell r="C73" t="str">
            <v>Houston</v>
          </cell>
          <cell r="D73">
            <v>108413</v>
          </cell>
        </row>
        <row r="74">
          <cell r="A74" t="str">
            <v>T852</v>
          </cell>
          <cell r="B74" t="str">
            <v>Gulf Pointe 30</v>
          </cell>
          <cell r="C74" t="str">
            <v>Houston</v>
          </cell>
          <cell r="D74">
            <v>21390</v>
          </cell>
        </row>
        <row r="75">
          <cell r="A75" t="str">
            <v>T581</v>
          </cell>
          <cell r="B75" t="str">
            <v>Silverado Station 18 + IMAX</v>
          </cell>
          <cell r="C75" t="str">
            <v>Houston</v>
          </cell>
          <cell r="D75">
            <v>75800</v>
          </cell>
        </row>
        <row r="76">
          <cell r="A76" t="str">
            <v>T023</v>
          </cell>
          <cell r="B76" t="str">
            <v>Spacedome @ U.S. Space &amp; Rocket Center</v>
          </cell>
          <cell r="C76" t="str">
            <v>Huntsville</v>
          </cell>
          <cell r="D76">
            <v>24790</v>
          </cell>
        </row>
        <row r="77">
          <cell r="A77" t="str">
            <v>T615</v>
          </cell>
          <cell r="B77" t="str">
            <v>ShowPlace 16 + IMAX (retro)</v>
          </cell>
          <cell r="C77" t="str">
            <v>Indianapolis</v>
          </cell>
          <cell r="D77">
            <v>58504</v>
          </cell>
        </row>
        <row r="78">
          <cell r="A78" t="str">
            <v>T141</v>
          </cell>
          <cell r="B78" t="str">
            <v>White River IMAX</v>
          </cell>
          <cell r="C78" t="str">
            <v>Indianapolis</v>
          </cell>
          <cell r="D78"/>
        </row>
        <row r="79">
          <cell r="A79" t="str">
            <v>T410</v>
          </cell>
          <cell r="B79" t="str">
            <v>Edwards Irvine Spectrum 21 + IMAX</v>
          </cell>
          <cell r="C79" t="str">
            <v>Irvine</v>
          </cell>
          <cell r="D79">
            <v>171452</v>
          </cell>
        </row>
        <row r="80">
          <cell r="A80" t="str">
            <v>T845</v>
          </cell>
          <cell r="B80" t="str">
            <v>Regency 24</v>
          </cell>
          <cell r="C80" t="str">
            <v>Jacksonville</v>
          </cell>
          <cell r="D80">
            <v>43397</v>
          </cell>
        </row>
        <row r="81">
          <cell r="A81" t="str">
            <v>T194</v>
          </cell>
          <cell r="B81" t="str">
            <v>World Golf Hall of Fame IMAX</v>
          </cell>
          <cell r="C81" t="str">
            <v>Jacksonville</v>
          </cell>
          <cell r="D81">
            <v>45639</v>
          </cell>
        </row>
        <row r="82">
          <cell r="A82" t="str">
            <v>T872</v>
          </cell>
          <cell r="B82" t="str">
            <v>Barrywoods 24</v>
          </cell>
          <cell r="C82" t="str">
            <v>Kansas City</v>
          </cell>
          <cell r="D82">
            <v>47703</v>
          </cell>
        </row>
        <row r="83">
          <cell r="A83" t="str">
            <v>T857</v>
          </cell>
          <cell r="B83" t="str">
            <v>Barrett Commons 24</v>
          </cell>
          <cell r="C83" t="str">
            <v>Kennesaw</v>
          </cell>
          <cell r="D83">
            <v>69048</v>
          </cell>
        </row>
        <row r="84">
          <cell r="A84" t="str">
            <v>T411</v>
          </cell>
          <cell r="B84" t="str">
            <v>UA King of Prussia Stadium 16 + IMAX</v>
          </cell>
          <cell r="C84" t="str">
            <v>King Of Prussia</v>
          </cell>
          <cell r="D84">
            <v>106805</v>
          </cell>
        </row>
        <row r="85">
          <cell r="A85" t="str">
            <v>T650</v>
          </cell>
          <cell r="B85" t="str">
            <v>Pinnacle Stadium 18 + IMAX</v>
          </cell>
          <cell r="C85" t="str">
            <v>Knoxville</v>
          </cell>
          <cell r="D85">
            <v>85592</v>
          </cell>
        </row>
        <row r="86">
          <cell r="A86" t="str">
            <v>T729</v>
          </cell>
          <cell r="B86" t="str">
            <v>Martin Village Stadium 16</v>
          </cell>
          <cell r="C86" t="str">
            <v>Lacey</v>
          </cell>
          <cell r="D86">
            <v>84447</v>
          </cell>
        </row>
        <row r="87">
          <cell r="A87" t="str">
            <v>T258</v>
          </cell>
          <cell r="B87" t="str">
            <v>Colossus Langley</v>
          </cell>
          <cell r="C87" t="str">
            <v>Langley</v>
          </cell>
          <cell r="D87"/>
        </row>
        <row r="88">
          <cell r="A88" t="str">
            <v>T421</v>
          </cell>
          <cell r="B88" t="str">
            <v>Celebration Cinema + IMAX Lansing</v>
          </cell>
          <cell r="C88" t="str">
            <v>Lansing</v>
          </cell>
          <cell r="D88">
            <v>54066</v>
          </cell>
        </row>
        <row r="89">
          <cell r="A89" t="str">
            <v>T324</v>
          </cell>
          <cell r="B89" t="str">
            <v>Brenden IMAX @ The Palms</v>
          </cell>
          <cell r="C89" t="str">
            <v>Las Vegas</v>
          </cell>
          <cell r="D89">
            <v>47811</v>
          </cell>
        </row>
        <row r="90">
          <cell r="A90" t="str">
            <v>T649</v>
          </cell>
          <cell r="B90" t="str">
            <v>Red Rock Stadium + IMAX</v>
          </cell>
          <cell r="C90" t="str">
            <v>Las Vegas</v>
          </cell>
          <cell r="D90">
            <v>77162</v>
          </cell>
        </row>
        <row r="91">
          <cell r="A91" t="str">
            <v>T653</v>
          </cell>
          <cell r="B91" t="str">
            <v>Stations Aliente</v>
          </cell>
          <cell r="C91" t="str">
            <v>Las Vegas</v>
          </cell>
          <cell r="D91">
            <v>51515</v>
          </cell>
        </row>
        <row r="92">
          <cell r="A92" t="str">
            <v>T220</v>
          </cell>
          <cell r="B92" t="str">
            <v>Lincolnshire 20 + Imax</v>
          </cell>
          <cell r="C92" t="str">
            <v>Lincolnshire</v>
          </cell>
          <cell r="D92">
            <v>67080</v>
          </cell>
        </row>
        <row r="93">
          <cell r="A93" t="str">
            <v>T623</v>
          </cell>
          <cell r="B93" t="str">
            <v>Promenade at Chenal</v>
          </cell>
          <cell r="C93" t="str">
            <v>Little Rock</v>
          </cell>
          <cell r="D93">
            <v>67601</v>
          </cell>
        </row>
        <row r="94">
          <cell r="A94" t="str">
            <v>T733</v>
          </cell>
          <cell r="B94" t="str">
            <v>Long Beach Stadium 26</v>
          </cell>
          <cell r="C94" t="str">
            <v>Long Beach</v>
          </cell>
          <cell r="D94">
            <v>79996</v>
          </cell>
        </row>
        <row r="95">
          <cell r="A95" t="str">
            <v>T455</v>
          </cell>
          <cell r="B95" t="str">
            <v>Cinema De Lux 20: Stonybrook</v>
          </cell>
          <cell r="C95" t="str">
            <v>Louisville</v>
          </cell>
          <cell r="D95"/>
        </row>
        <row r="96">
          <cell r="A96" t="str">
            <v>T456</v>
          </cell>
          <cell r="B96" t="str">
            <v>Showcase Cinemas Buckland Hills</v>
          </cell>
          <cell r="C96" t="str">
            <v>Manchester</v>
          </cell>
          <cell r="D96"/>
        </row>
        <row r="97">
          <cell r="A97" t="str">
            <v>T622</v>
          </cell>
          <cell r="B97" t="str">
            <v>Gateway 12 IMAX</v>
          </cell>
          <cell r="C97" t="str">
            <v>Mesa</v>
          </cell>
          <cell r="D97"/>
        </row>
        <row r="98">
          <cell r="A98" t="str">
            <v>T871</v>
          </cell>
          <cell r="B98" t="str">
            <v>Mesquite 30</v>
          </cell>
          <cell r="C98" t="str">
            <v>Mesquite</v>
          </cell>
          <cell r="D98">
            <v>49337</v>
          </cell>
        </row>
        <row r="99">
          <cell r="A99" t="str">
            <v>T846</v>
          </cell>
          <cell r="B99" t="str">
            <v>Sunset Place 24</v>
          </cell>
          <cell r="C99" t="str">
            <v>Miami</v>
          </cell>
          <cell r="D99"/>
        </row>
        <row r="100">
          <cell r="A100" t="str">
            <v>T712</v>
          </cell>
          <cell r="B100" t="str">
            <v>Commonwealth 20</v>
          </cell>
          <cell r="C100" t="str">
            <v>Midlothian</v>
          </cell>
          <cell r="D100">
            <v>49918</v>
          </cell>
        </row>
        <row r="101">
          <cell r="A101" t="str">
            <v>T259</v>
          </cell>
          <cell r="B101" t="str">
            <v>Coliseum Mississauga</v>
          </cell>
          <cell r="C101" t="str">
            <v>Mississauga</v>
          </cell>
          <cell r="D101">
            <v>74666</v>
          </cell>
        </row>
        <row r="102">
          <cell r="A102" t="str">
            <v>T575</v>
          </cell>
          <cell r="B102" t="str">
            <v>Cannery Row IMAX</v>
          </cell>
          <cell r="C102" t="str">
            <v>Monterey</v>
          </cell>
          <cell r="D102"/>
        </row>
        <row r="103">
          <cell r="A103" t="str">
            <v>T241</v>
          </cell>
          <cell r="B103" t="str">
            <v>Scotiabank Theatre Montreal</v>
          </cell>
          <cell r="C103" t="str">
            <v>Montreal</v>
          </cell>
          <cell r="D103">
            <v>95790</v>
          </cell>
        </row>
        <row r="104">
          <cell r="A104" t="str">
            <v>T858</v>
          </cell>
          <cell r="B104" t="str">
            <v>Southlake Pavilion 24</v>
          </cell>
          <cell r="C104" t="str">
            <v>Morrow</v>
          </cell>
          <cell r="D104">
            <v>48101</v>
          </cell>
        </row>
        <row r="105">
          <cell r="A105" t="str">
            <v>T611</v>
          </cell>
          <cell r="B105" t="str">
            <v>Broadway IMAX</v>
          </cell>
          <cell r="C105" t="str">
            <v>Myrtle Beach</v>
          </cell>
          <cell r="D105"/>
        </row>
        <row r="106">
          <cell r="A106" t="str">
            <v>T300</v>
          </cell>
          <cell r="B106" t="str">
            <v>Opry Mills 20 + IMAX</v>
          </cell>
          <cell r="C106" t="str">
            <v>Nashville</v>
          </cell>
          <cell r="D106">
            <v>110365</v>
          </cell>
        </row>
        <row r="107">
          <cell r="A107" t="str">
            <v>T364</v>
          </cell>
          <cell r="B107" t="str">
            <v>Jordan's Furniture IMAX Natick</v>
          </cell>
          <cell r="C107" t="str">
            <v>Natick</v>
          </cell>
          <cell r="D107">
            <v>68281</v>
          </cell>
        </row>
        <row r="108">
          <cell r="A108" t="str">
            <v>T125</v>
          </cell>
          <cell r="B108" t="str">
            <v>Audubon Institute</v>
          </cell>
          <cell r="C108" t="str">
            <v>New Orleans</v>
          </cell>
          <cell r="D108"/>
        </row>
        <row r="109">
          <cell r="A109" t="str">
            <v>T221</v>
          </cell>
          <cell r="B109" t="str">
            <v>New Roc City 18 + IMAX</v>
          </cell>
          <cell r="C109" t="str">
            <v>New Rochelle</v>
          </cell>
          <cell r="D109">
            <v>78849</v>
          </cell>
        </row>
        <row r="110">
          <cell r="A110" t="str">
            <v>T837</v>
          </cell>
          <cell r="B110" t="str">
            <v>Empire 25</v>
          </cell>
          <cell r="C110" t="str">
            <v>New York</v>
          </cell>
          <cell r="D110">
            <v>136632</v>
          </cell>
        </row>
        <row r="111">
          <cell r="A111" t="str">
            <v>T118</v>
          </cell>
          <cell r="B111" t="str">
            <v>Loews Lincoln Square 13 with IMAX</v>
          </cell>
          <cell r="C111" t="str">
            <v>New York</v>
          </cell>
          <cell r="D111">
            <v>229940</v>
          </cell>
        </row>
        <row r="112">
          <cell r="A112" t="str">
            <v>T869</v>
          </cell>
          <cell r="B112" t="str">
            <v>Newport Levee 20</v>
          </cell>
          <cell r="C112" t="str">
            <v>Newport</v>
          </cell>
          <cell r="D112">
            <v>48780</v>
          </cell>
        </row>
        <row r="113">
          <cell r="A113" t="str">
            <v>T659</v>
          </cell>
          <cell r="B113" t="str">
            <v>Hamilton Towne Center 16 + IMAX</v>
          </cell>
          <cell r="C113" t="str">
            <v>Noblesville</v>
          </cell>
          <cell r="D113">
            <v>69697</v>
          </cell>
        </row>
        <row r="114">
          <cell r="A114" t="str">
            <v>T045</v>
          </cell>
          <cell r="B114" t="str">
            <v>Maritime Museum IMAX Theatre</v>
          </cell>
          <cell r="C114" t="str">
            <v>Norwalk</v>
          </cell>
          <cell r="D114"/>
        </row>
        <row r="115">
          <cell r="A115" t="str">
            <v>T493</v>
          </cell>
          <cell r="B115" t="str">
            <v>Studio 30 with IMAX</v>
          </cell>
          <cell r="C115" t="str">
            <v>Olathe</v>
          </cell>
          <cell r="D115">
            <v>54706</v>
          </cell>
        </row>
        <row r="116">
          <cell r="A116" t="str">
            <v>T412</v>
          </cell>
          <cell r="B116" t="str">
            <v>Edwards Ontario Palace 22 + IMAX</v>
          </cell>
          <cell r="C116" t="str">
            <v>Ontario</v>
          </cell>
          <cell r="D116">
            <v>112074</v>
          </cell>
        </row>
        <row r="117">
          <cell r="A117" t="str">
            <v>T840</v>
          </cell>
          <cell r="B117" t="str">
            <v>Orange Park 24</v>
          </cell>
          <cell r="C117" t="str">
            <v>Orange Park</v>
          </cell>
          <cell r="D117">
            <v>44065</v>
          </cell>
        </row>
        <row r="118">
          <cell r="A118" t="str">
            <v>T617</v>
          </cell>
          <cell r="B118" t="str">
            <v>Pointe Orlando Stadium 20 + IMAX</v>
          </cell>
          <cell r="C118" t="str">
            <v>Orlando</v>
          </cell>
          <cell r="D118">
            <v>116859</v>
          </cell>
        </row>
        <row r="119">
          <cell r="A119" t="str">
            <v>T725</v>
          </cell>
          <cell r="B119" t="str">
            <v>Waterford Lakes Stadium 20</v>
          </cell>
          <cell r="C119" t="str">
            <v>Orlando</v>
          </cell>
          <cell r="D119">
            <v>80280</v>
          </cell>
        </row>
        <row r="120">
          <cell r="A120" t="str">
            <v>T050</v>
          </cell>
          <cell r="B120" t="str">
            <v>Franklin Institute Tuttleman IMAX</v>
          </cell>
          <cell r="C120" t="str">
            <v>Philadelphia</v>
          </cell>
          <cell r="D120">
            <v>35524</v>
          </cell>
        </row>
        <row r="121">
          <cell r="A121" t="str">
            <v>T494</v>
          </cell>
          <cell r="B121" t="str">
            <v>Deer Valley 30 with IMAX</v>
          </cell>
          <cell r="C121" t="str">
            <v>Phoenix</v>
          </cell>
          <cell r="D121">
            <v>57623</v>
          </cell>
        </row>
        <row r="122">
          <cell r="A122" t="str">
            <v>T578</v>
          </cell>
          <cell r="B122" t="str">
            <v>Portage 16 + IMAX</v>
          </cell>
          <cell r="C122" t="str">
            <v>Portage</v>
          </cell>
          <cell r="D122">
            <v>52239</v>
          </cell>
        </row>
        <row r="123">
          <cell r="A123" t="str">
            <v>T668</v>
          </cell>
          <cell r="B123" t="str">
            <v>Providence Place IMAX</v>
          </cell>
          <cell r="C123" t="str">
            <v>Providence</v>
          </cell>
          <cell r="D123">
            <v>66351</v>
          </cell>
        </row>
        <row r="124">
          <cell r="A124" t="str">
            <v>T136</v>
          </cell>
          <cell r="B124" t="str">
            <v>Le Theatre @ Galeries de la Capitale</v>
          </cell>
          <cell r="C124" t="str">
            <v>Quebec City</v>
          </cell>
          <cell r="D124">
            <v>28908</v>
          </cell>
        </row>
        <row r="125">
          <cell r="A125" t="str">
            <v>T301</v>
          </cell>
          <cell r="B125" t="str">
            <v>Wachovia IMAX @ Marbles Kids Museum</v>
          </cell>
          <cell r="C125" t="str">
            <v>Raleigh</v>
          </cell>
          <cell r="D125">
            <v>60568</v>
          </cell>
        </row>
        <row r="126">
          <cell r="A126" t="str">
            <v>T416</v>
          </cell>
          <cell r="B126" t="str">
            <v>Jordan's Furniture IMAX Reading</v>
          </cell>
          <cell r="C126" t="str">
            <v>Reading</v>
          </cell>
          <cell r="D126">
            <v>117479</v>
          </cell>
        </row>
        <row r="127">
          <cell r="A127" t="str">
            <v>T664</v>
          </cell>
          <cell r="B127" t="str">
            <v>RC Reading Movies 11 + IMAX</v>
          </cell>
          <cell r="C127" t="str">
            <v>Reading</v>
          </cell>
          <cell r="D127">
            <v>43851</v>
          </cell>
        </row>
        <row r="128">
          <cell r="A128" t="str">
            <v>T294</v>
          </cell>
          <cell r="B128" t="str">
            <v>SilverCity Riverport</v>
          </cell>
          <cell r="C128" t="str">
            <v>Richmond</v>
          </cell>
          <cell r="D128"/>
        </row>
        <row r="129">
          <cell r="A129" t="str">
            <v>T251</v>
          </cell>
          <cell r="B129" t="str">
            <v>Tinseltown 17 + IMAX</v>
          </cell>
          <cell r="C129" t="str">
            <v>Rochester</v>
          </cell>
          <cell r="D129"/>
        </row>
        <row r="130">
          <cell r="A130" t="str">
            <v>T614</v>
          </cell>
          <cell r="B130" t="str">
            <v>SACO, Maine/Zyacorp Entertainment #2</v>
          </cell>
          <cell r="C130" t="str">
            <v>Saco</v>
          </cell>
          <cell r="D130">
            <v>61540</v>
          </cell>
        </row>
        <row r="131">
          <cell r="A131" t="str">
            <v>T223</v>
          </cell>
          <cell r="B131" t="str">
            <v>Esquire IMAX</v>
          </cell>
          <cell r="C131" t="str">
            <v>Sacramento</v>
          </cell>
          <cell r="D131"/>
        </row>
        <row r="132">
          <cell r="A132" t="str">
            <v>T582</v>
          </cell>
          <cell r="B132" t="str">
            <v>Palladium 19 + IMAX</v>
          </cell>
          <cell r="C132" t="str">
            <v>San Antonio</v>
          </cell>
          <cell r="D132">
            <v>108411</v>
          </cell>
        </row>
        <row r="133">
          <cell r="A133" t="str">
            <v>T620</v>
          </cell>
          <cell r="B133" t="str">
            <v>Mira Mesa Stadium 18 + IMAX</v>
          </cell>
          <cell r="C133" t="str">
            <v>San Diego</v>
          </cell>
          <cell r="D133">
            <v>113255</v>
          </cell>
        </row>
        <row r="134">
          <cell r="A134" t="str">
            <v>T878</v>
          </cell>
          <cell r="B134" t="str">
            <v>Palm Promenade 24</v>
          </cell>
          <cell r="C134" t="str">
            <v>San Diego</v>
          </cell>
          <cell r="D134">
            <v>41207</v>
          </cell>
        </row>
        <row r="135">
          <cell r="A135" t="str">
            <v>T151</v>
          </cell>
          <cell r="B135" t="str">
            <v>Loews Metreon 16 with IMAX</v>
          </cell>
          <cell r="C135" t="str">
            <v>San Francisco</v>
          </cell>
          <cell r="D135">
            <v>204878</v>
          </cell>
        </row>
        <row r="136">
          <cell r="A136" t="str">
            <v>T851</v>
          </cell>
          <cell r="B136" t="str">
            <v>East Ridge Mall 15</v>
          </cell>
          <cell r="C136" t="str">
            <v>San Jose</v>
          </cell>
          <cell r="D136">
            <v>51940</v>
          </cell>
        </row>
        <row r="137">
          <cell r="A137" t="str">
            <v>T557</v>
          </cell>
          <cell r="B137" t="str">
            <v>Megaplex 17 @ Jordan Commons</v>
          </cell>
          <cell r="C137" t="str">
            <v>Sandy</v>
          </cell>
          <cell r="D137">
            <v>75850</v>
          </cell>
        </row>
        <row r="138">
          <cell r="A138" t="str">
            <v>T856</v>
          </cell>
          <cell r="B138" t="str">
            <v>Mercado 20</v>
          </cell>
          <cell r="C138" t="str">
            <v>Santa Clara</v>
          </cell>
          <cell r="D138">
            <v>86724</v>
          </cell>
        </row>
        <row r="139">
          <cell r="A139" t="str">
            <v>T013</v>
          </cell>
          <cell r="B139" t="str">
            <v>Pacific Science Center Boeing IMAX</v>
          </cell>
          <cell r="C139" t="str">
            <v>Seattle</v>
          </cell>
          <cell r="D139">
            <v>105838</v>
          </cell>
        </row>
        <row r="140">
          <cell r="A140" t="str">
            <v>T713</v>
          </cell>
          <cell r="B140" t="str">
            <v>Civic Center Stadium 16</v>
          </cell>
          <cell r="C140" t="str">
            <v>Simi Valley</v>
          </cell>
          <cell r="D140">
            <v>53558</v>
          </cell>
        </row>
        <row r="141">
          <cell r="A141" t="str">
            <v>T867</v>
          </cell>
          <cell r="B141" t="str">
            <v>Barrington 30</v>
          </cell>
          <cell r="C141" t="str">
            <v>South Barrington</v>
          </cell>
          <cell r="D141">
            <v>51525</v>
          </cell>
        </row>
        <row r="142">
          <cell r="A142" t="str">
            <v>T734</v>
          </cell>
          <cell r="B142" t="str">
            <v>South Gate Stadium 20</v>
          </cell>
          <cell r="C142" t="str">
            <v>South Gate</v>
          </cell>
          <cell r="D142">
            <v>23501</v>
          </cell>
        </row>
        <row r="143">
          <cell r="A143" t="str">
            <v>T007</v>
          </cell>
          <cell r="B143" t="str">
            <v>Riverfront Park IMAX</v>
          </cell>
          <cell r="C143" t="str">
            <v>Spokane</v>
          </cell>
          <cell r="D143"/>
        </row>
        <row r="144">
          <cell r="A144" t="str">
            <v>T551</v>
          </cell>
          <cell r="B144" t="str">
            <v>Ronnies 20 IMAX</v>
          </cell>
          <cell r="C144" t="str">
            <v>St Louis</v>
          </cell>
          <cell r="D144">
            <v>45636</v>
          </cell>
        </row>
        <row r="145">
          <cell r="A145" t="str">
            <v>T579</v>
          </cell>
          <cell r="B145" t="str">
            <v>Metropolitan</v>
          </cell>
          <cell r="C145" t="str">
            <v>St Michael</v>
          </cell>
          <cell r="D145"/>
        </row>
        <row r="146">
          <cell r="A146" t="str">
            <v>T629</v>
          </cell>
          <cell r="B146" t="str">
            <v>Baywalk 20</v>
          </cell>
          <cell r="C146" t="str">
            <v>St. Petersburg</v>
          </cell>
          <cell r="D146">
            <v>39936</v>
          </cell>
        </row>
        <row r="147">
          <cell r="A147" t="str">
            <v>T495</v>
          </cell>
          <cell r="B147" t="str">
            <v>Forum 30 with IMAX</v>
          </cell>
          <cell r="C147" t="str">
            <v>Sterling Heights</v>
          </cell>
          <cell r="D147">
            <v>39757</v>
          </cell>
        </row>
        <row r="148">
          <cell r="A148" t="str">
            <v>T727</v>
          </cell>
          <cell r="B148" t="str">
            <v>Downtown Stockton 16</v>
          </cell>
          <cell r="C148" t="str">
            <v>Stockton</v>
          </cell>
          <cell r="D148">
            <v>46183</v>
          </cell>
        </row>
        <row r="149">
          <cell r="A149" t="str">
            <v>T866</v>
          </cell>
          <cell r="B149" t="str">
            <v>Stony Brook 17</v>
          </cell>
          <cell r="C149" t="str">
            <v>Stony Brook</v>
          </cell>
          <cell r="D149">
            <v>45716</v>
          </cell>
        </row>
        <row r="150">
          <cell r="A150" t="str">
            <v>T847</v>
          </cell>
          <cell r="B150" t="str">
            <v>First Colony 24</v>
          </cell>
          <cell r="C150" t="str">
            <v>Sugarland</v>
          </cell>
          <cell r="D150">
            <v>51606</v>
          </cell>
        </row>
        <row r="151">
          <cell r="A151" t="str">
            <v>T331</v>
          </cell>
          <cell r="B151" t="str">
            <v>Challenger Learning Center IMAX</v>
          </cell>
          <cell r="C151" t="str">
            <v>Tallahassee</v>
          </cell>
          <cell r="D151"/>
        </row>
        <row r="152">
          <cell r="A152" t="str">
            <v>T381</v>
          </cell>
          <cell r="B152" t="str">
            <v>Channelside Cinemas 10 + IMAX</v>
          </cell>
          <cell r="C152" t="str">
            <v>Tampa</v>
          </cell>
          <cell r="D152">
            <v>69604</v>
          </cell>
        </row>
        <row r="153">
          <cell r="A153" t="str">
            <v>T114</v>
          </cell>
          <cell r="B153" t="str">
            <v>Tampa MOSI IMAX Dome</v>
          </cell>
          <cell r="C153" t="str">
            <v>Tampa</v>
          </cell>
          <cell r="D153"/>
        </row>
        <row r="154">
          <cell r="A154" t="str">
            <v>T838</v>
          </cell>
          <cell r="B154" t="str">
            <v>Veterans 24</v>
          </cell>
          <cell r="C154" t="str">
            <v>Tampa</v>
          </cell>
          <cell r="D154">
            <v>54518</v>
          </cell>
        </row>
        <row r="155">
          <cell r="A155" t="str">
            <v>T459</v>
          </cell>
          <cell r="B155" t="str">
            <v>Galleria Pittsburgh Mills 18 + IMAX</v>
          </cell>
          <cell r="C155" t="str">
            <v>Tarentum</v>
          </cell>
          <cell r="D155">
            <v>33517</v>
          </cell>
        </row>
        <row r="156">
          <cell r="A156" t="str">
            <v>T203</v>
          </cell>
          <cell r="B156" t="str">
            <v>Arizona Mills IMAX Theatre</v>
          </cell>
          <cell r="C156" t="str">
            <v>Tempe</v>
          </cell>
          <cell r="D156"/>
        </row>
        <row r="157">
          <cell r="A157" t="str">
            <v>T621</v>
          </cell>
          <cell r="B157" t="str">
            <v>Bridgeport 18 + IMAX</v>
          </cell>
          <cell r="C157" t="str">
            <v>Tigard-Portland</v>
          </cell>
          <cell r="D157">
            <v>88746</v>
          </cell>
        </row>
        <row r="158">
          <cell r="A158" t="str">
            <v>T214</v>
          </cell>
          <cell r="B158" t="str">
            <v>Scotiabank Theatre Toronto</v>
          </cell>
          <cell r="C158" t="str">
            <v>Toronto</v>
          </cell>
          <cell r="D158"/>
        </row>
        <row r="159">
          <cell r="A159" t="str">
            <v>T875</v>
          </cell>
          <cell r="B159" t="str">
            <v>Del Amo 18</v>
          </cell>
          <cell r="C159" t="str">
            <v>Torrance</v>
          </cell>
          <cell r="D159">
            <v>53103</v>
          </cell>
        </row>
        <row r="160">
          <cell r="A160" t="str">
            <v>T880</v>
          </cell>
          <cell r="B160" t="str">
            <v>Southcenter 16* (Seattle)</v>
          </cell>
          <cell r="C160" t="str">
            <v>Tukwila</v>
          </cell>
          <cell r="D160">
            <v>64418</v>
          </cell>
        </row>
        <row r="161">
          <cell r="A161" t="str">
            <v>T246</v>
          </cell>
          <cell r="B161" t="str">
            <v>Cinemark Tulsa 17 + IMAX</v>
          </cell>
          <cell r="C161" t="str">
            <v>Tulsa</v>
          </cell>
          <cell r="D161"/>
        </row>
        <row r="162">
          <cell r="A162" t="str">
            <v>T257</v>
          </cell>
          <cell r="B162" t="str">
            <v>CityWalk Stadium 19 with IMAX</v>
          </cell>
          <cell r="C162" t="str">
            <v>Universal City</v>
          </cell>
          <cell r="D162">
            <v>106762</v>
          </cell>
        </row>
        <row r="163">
          <cell r="A163" t="str">
            <v>T040</v>
          </cell>
          <cell r="B163" t="str">
            <v>CN Place IMAX</v>
          </cell>
          <cell r="C163" t="str">
            <v>Vancouver</v>
          </cell>
          <cell r="D163"/>
        </row>
        <row r="164">
          <cell r="A164" t="str">
            <v>T228</v>
          </cell>
          <cell r="B164" t="str">
            <v>National Geographic IMAX</v>
          </cell>
          <cell r="C164" t="str">
            <v>Victoria</v>
          </cell>
          <cell r="D164"/>
        </row>
        <row r="165">
          <cell r="A165" t="str">
            <v>T860</v>
          </cell>
          <cell r="B165" t="str">
            <v>Lynnhaven 18</v>
          </cell>
          <cell r="C165" t="str">
            <v>Virginia Beach</v>
          </cell>
          <cell r="D165">
            <v>47419</v>
          </cell>
        </row>
        <row r="166">
          <cell r="A166" t="str">
            <v>T149</v>
          </cell>
          <cell r="B166" t="str">
            <v>Virginia Aquarium</v>
          </cell>
          <cell r="C166" t="str">
            <v>Virginia Beach</v>
          </cell>
          <cell r="D166"/>
        </row>
        <row r="167">
          <cell r="A167" t="str">
            <v>T182</v>
          </cell>
          <cell r="B167" t="str">
            <v>Johnson IMAX Theater (NMNH)</v>
          </cell>
          <cell r="C167" t="str">
            <v>Washington</v>
          </cell>
          <cell r="D167"/>
        </row>
        <row r="168">
          <cell r="A168" t="str">
            <v>T213</v>
          </cell>
          <cell r="B168" t="str">
            <v>Palisades IMAX</v>
          </cell>
          <cell r="C168" t="str">
            <v>West Nyack</v>
          </cell>
          <cell r="D168">
            <v>112064</v>
          </cell>
        </row>
        <row r="169">
          <cell r="A169" t="str">
            <v>T630</v>
          </cell>
          <cell r="B169" t="str">
            <v>Parisian 20</v>
          </cell>
          <cell r="C169" t="str">
            <v>West Palm Beach</v>
          </cell>
          <cell r="D169">
            <v>46344</v>
          </cell>
        </row>
        <row r="170">
          <cell r="A170" t="str">
            <v>T391</v>
          </cell>
          <cell r="B170" t="str">
            <v>The Bridge: Cinema De Lux</v>
          </cell>
          <cell r="C170" t="str">
            <v>Westchester</v>
          </cell>
          <cell r="D170">
            <v>82855</v>
          </cell>
        </row>
        <row r="171">
          <cell r="A171" t="str">
            <v>T863</v>
          </cell>
          <cell r="B171" t="str">
            <v>Orchards of Westminster12</v>
          </cell>
          <cell r="C171" t="str">
            <v>Westminster</v>
          </cell>
          <cell r="D171">
            <v>46950</v>
          </cell>
        </row>
        <row r="172">
          <cell r="A172" t="str">
            <v>T864</v>
          </cell>
          <cell r="B172" t="str">
            <v>Westminster 24</v>
          </cell>
          <cell r="C172" t="str">
            <v>Westminster</v>
          </cell>
          <cell r="D172">
            <v>60743</v>
          </cell>
        </row>
        <row r="173">
          <cell r="A173" t="str">
            <v>T454</v>
          </cell>
          <cell r="B173" t="str">
            <v>City Center 15: Cinema De Lux</v>
          </cell>
          <cell r="C173" t="str">
            <v>White Plains</v>
          </cell>
          <cell r="D173">
            <v>45990</v>
          </cell>
        </row>
        <row r="174">
          <cell r="A174" t="str">
            <v>T219</v>
          </cell>
          <cell r="B174" t="str">
            <v>Transit Center 18 + IMAX</v>
          </cell>
          <cell r="C174" t="str">
            <v>Williamsville</v>
          </cell>
          <cell r="D174">
            <v>49828</v>
          </cell>
        </row>
        <row r="175">
          <cell r="A175" t="str">
            <v>T711</v>
          </cell>
          <cell r="B175" t="str">
            <v>Mayfair Stadium 16</v>
          </cell>
          <cell r="C175" t="str">
            <v>Wilmington</v>
          </cell>
          <cell r="D175"/>
        </row>
        <row r="176">
          <cell r="A176" t="str">
            <v>T569</v>
          </cell>
          <cell r="B176" t="str">
            <v>Portage Place IMAX Theatre</v>
          </cell>
          <cell r="C176" t="str">
            <v>Winnipeg</v>
          </cell>
          <cell r="D176"/>
        </row>
        <row r="177">
          <cell r="A177" t="str">
            <v>T240</v>
          </cell>
          <cell r="B177" t="str">
            <v>Colossus Woodbridge</v>
          </cell>
          <cell r="C177" t="str">
            <v>Woodbridge</v>
          </cell>
          <cell r="D177">
            <v>78053</v>
          </cell>
        </row>
        <row r="178">
          <cell r="A178" t="str">
            <v>T832</v>
          </cell>
          <cell r="B178" t="str">
            <v>Potomac Mills 18</v>
          </cell>
          <cell r="C178" t="str">
            <v>Woodbridge</v>
          </cell>
          <cell r="D178">
            <v>60496</v>
          </cell>
        </row>
        <row r="179">
          <cell r="A179" t="str">
            <v>T876</v>
          </cell>
          <cell r="B179" t="str">
            <v>Promenade 16</v>
          </cell>
          <cell r="C179" t="str">
            <v>Woodland Hills</v>
          </cell>
          <cell r="D179">
            <v>60333</v>
          </cell>
        </row>
        <row r="180">
          <cell r="A180" t="str">
            <v>T248</v>
          </cell>
          <cell r="B180" t="str">
            <v>Cinemark 16 Woodridge + IMAX</v>
          </cell>
          <cell r="C180" t="str">
            <v>Woodridge</v>
          </cell>
          <cell r="D180">
            <v>44456</v>
          </cell>
        </row>
        <row r="181">
          <cell r="A181" t="str">
            <v>T457</v>
          </cell>
          <cell r="B181" t="str">
            <v>Showcase Cinemas Ann Arbor</v>
          </cell>
          <cell r="C181" t="str">
            <v>Ypsilanti</v>
          </cell>
          <cell r="D181"/>
        </row>
        <row r="182">
          <cell r="A182" t="str">
            <v>T484</v>
          </cell>
          <cell r="B182" t="str">
            <v>Pathe</v>
          </cell>
          <cell r="C182" t="str">
            <v>Amsterdam</v>
          </cell>
          <cell r="D182">
            <v>52445.175296399997</v>
          </cell>
        </row>
        <row r="183">
          <cell r="A183" t="str">
            <v>T264</v>
          </cell>
          <cell r="B183" t="str">
            <v>Ankara AFM IMAX</v>
          </cell>
          <cell r="C183" t="str">
            <v>Ankara</v>
          </cell>
          <cell r="D183"/>
        </row>
        <row r="184">
          <cell r="A184" t="str">
            <v>T592</v>
          </cell>
          <cell r="B184" t="str">
            <v>SKYCITY IMAX Queen Street</v>
          </cell>
          <cell r="C184" t="str">
            <v>Auckland</v>
          </cell>
          <cell r="D184">
            <v>35136.601842000004</v>
          </cell>
        </row>
        <row r="185">
          <cell r="A185" t="str">
            <v>T231</v>
          </cell>
          <cell r="B185" t="str">
            <v>KrungSri IMAX Paragon CinePlex</v>
          </cell>
          <cell r="C185" t="str">
            <v>Bangkok</v>
          </cell>
          <cell r="D185"/>
        </row>
        <row r="186">
          <cell r="A186" t="str">
            <v>T442</v>
          </cell>
          <cell r="B186" t="str">
            <v>Megapark</v>
          </cell>
          <cell r="C186" t="str">
            <v>Barakaldo</v>
          </cell>
          <cell r="D186">
            <v>16755.070668</v>
          </cell>
        </row>
        <row r="187">
          <cell r="A187" t="str">
            <v>T641</v>
          </cell>
          <cell r="B187" t="str">
            <v>Beijing Shijingshan Wanda</v>
          </cell>
          <cell r="C187" t="str">
            <v>Beijing</v>
          </cell>
          <cell r="D187"/>
        </row>
        <row r="188">
          <cell r="A188" t="str">
            <v>T429</v>
          </cell>
          <cell r="B188" t="str">
            <v>Beijing UME Cineplex</v>
          </cell>
          <cell r="C188" t="str">
            <v>Beijing</v>
          </cell>
          <cell r="D188"/>
        </row>
        <row r="189">
          <cell r="A189" t="str">
            <v>T417</v>
          </cell>
          <cell r="B189" t="str">
            <v>China National Film Museum</v>
          </cell>
          <cell r="C189" t="str">
            <v>Beijing</v>
          </cell>
          <cell r="D189"/>
        </row>
        <row r="190">
          <cell r="A190" t="str">
            <v>T152</v>
          </cell>
          <cell r="B190" t="str">
            <v>Berlin Cinestar</v>
          </cell>
          <cell r="C190" t="str">
            <v>Berlin</v>
          </cell>
          <cell r="D190"/>
        </row>
        <row r="191">
          <cell r="A191" t="str">
            <v>T359</v>
          </cell>
          <cell r="B191" t="str">
            <v>Birmingham IMAX - Millennium Point</v>
          </cell>
          <cell r="C191" t="str">
            <v>Birmingham</v>
          </cell>
          <cell r="D191">
            <v>64794.433747199997</v>
          </cell>
        </row>
        <row r="192">
          <cell r="A192" t="str">
            <v>T605</v>
          </cell>
          <cell r="B192" t="str">
            <v>Centro Commercial Plaza de las Americas</v>
          </cell>
          <cell r="C192" t="str">
            <v>Bogota</v>
          </cell>
          <cell r="D192"/>
        </row>
        <row r="193">
          <cell r="A193" t="str">
            <v>T026</v>
          </cell>
          <cell r="B193" t="str">
            <v>National Media Museum IMAX Bradford</v>
          </cell>
          <cell r="C193" t="str">
            <v>Bradford</v>
          </cell>
          <cell r="D193">
            <v>34779.074000000008</v>
          </cell>
        </row>
        <row r="194">
          <cell r="A194" t="str">
            <v>T392</v>
          </cell>
          <cell r="B194" t="str">
            <v>Cinema City Arena IMAX</v>
          </cell>
          <cell r="C194" t="str">
            <v>Budapest</v>
          </cell>
          <cell r="D194"/>
        </row>
        <row r="195">
          <cell r="A195" t="str">
            <v>T479</v>
          </cell>
          <cell r="B195" t="str">
            <v>IMAX Theatre Center Norte NAM</v>
          </cell>
          <cell r="C195" t="str">
            <v>Buenos Aires</v>
          </cell>
          <cell r="D195"/>
        </row>
        <row r="196">
          <cell r="A196" t="str">
            <v>T639</v>
          </cell>
          <cell r="B196" t="str">
            <v>Changchun</v>
          </cell>
          <cell r="C196" t="str">
            <v>Changchun</v>
          </cell>
          <cell r="D196"/>
        </row>
        <row r="197">
          <cell r="A197" t="str">
            <v>T640</v>
          </cell>
          <cell r="B197" t="str">
            <v>Changsha</v>
          </cell>
          <cell r="C197" t="str">
            <v>Changsha</v>
          </cell>
          <cell r="D197"/>
        </row>
        <row r="198">
          <cell r="A198" t="str">
            <v>T561</v>
          </cell>
          <cell r="B198" t="str">
            <v>Cinemex Diana</v>
          </cell>
          <cell r="C198" t="str">
            <v>Cuernavaca</v>
          </cell>
          <cell r="D198"/>
        </row>
        <row r="199">
          <cell r="A199" t="str">
            <v>T491</v>
          </cell>
          <cell r="B199" t="str">
            <v>CGV Daegu</v>
          </cell>
          <cell r="C199" t="str">
            <v>Daegu</v>
          </cell>
          <cell r="D199"/>
        </row>
        <row r="200">
          <cell r="A200" t="str">
            <v>T406</v>
          </cell>
          <cell r="B200" t="str">
            <v>Dongguan Wanda Theatre</v>
          </cell>
          <cell r="C200" t="str">
            <v>Dongguan</v>
          </cell>
          <cell r="D200"/>
        </row>
        <row r="201">
          <cell r="A201" t="str">
            <v>T437</v>
          </cell>
          <cell r="B201" t="str">
            <v>Grand Megaplex 21 + IMAX</v>
          </cell>
          <cell r="C201" t="str">
            <v>Dubai</v>
          </cell>
          <cell r="D201"/>
        </row>
        <row r="202">
          <cell r="A202" t="str">
            <v>T315</v>
          </cell>
          <cell r="B202" t="str">
            <v>Gateway IMAX</v>
          </cell>
          <cell r="C202" t="str">
            <v>Durban</v>
          </cell>
          <cell r="D202"/>
        </row>
        <row r="203">
          <cell r="A203" t="str">
            <v>T303</v>
          </cell>
          <cell r="B203" t="str">
            <v>Glasgow Science Centre IMAX Cinema</v>
          </cell>
          <cell r="C203" t="str">
            <v>Glasgow</v>
          </cell>
          <cell r="D203">
            <v>63827.397232000003</v>
          </cell>
        </row>
        <row r="204">
          <cell r="A204" t="str">
            <v>T761</v>
          </cell>
          <cell r="B204" t="str">
            <v>Odeon Greenwich</v>
          </cell>
          <cell r="C204" t="str">
            <v>Greenwich</v>
          </cell>
          <cell r="D204">
            <v>58792.8058752</v>
          </cell>
        </row>
        <row r="205">
          <cell r="A205" t="str">
            <v>T498</v>
          </cell>
          <cell r="B205" t="str">
            <v>Cinepolis Galerias</v>
          </cell>
          <cell r="C205" t="str">
            <v>Guadalajara</v>
          </cell>
          <cell r="D205"/>
        </row>
        <row r="206">
          <cell r="A206" t="str">
            <v>T485</v>
          </cell>
          <cell r="B206" t="str">
            <v>Pradera Concepcion</v>
          </cell>
          <cell r="C206" t="str">
            <v>Guatemala City</v>
          </cell>
          <cell r="D206"/>
        </row>
        <row r="207">
          <cell r="A207" t="str">
            <v>T402</v>
          </cell>
          <cell r="B207" t="str">
            <v>Malecon 2000 IMAX</v>
          </cell>
          <cell r="C207" t="str">
            <v>Guayaquil</v>
          </cell>
          <cell r="D207"/>
        </row>
        <row r="208">
          <cell r="A208" t="str">
            <v>T565</v>
          </cell>
          <cell r="B208" t="str">
            <v>Globus Max IMAX Theatre</v>
          </cell>
          <cell r="C208" t="str">
            <v>Haifa</v>
          </cell>
          <cell r="D208"/>
        </row>
        <row r="209">
          <cell r="A209" t="str">
            <v>T470</v>
          </cell>
          <cell r="B209" t="str">
            <v>UA MegaBox IMAX Theatre</v>
          </cell>
          <cell r="C209" t="str">
            <v>Hong Kong</v>
          </cell>
          <cell r="D209"/>
        </row>
        <row r="210">
          <cell r="A210" t="str">
            <v>T360</v>
          </cell>
          <cell r="B210" t="str">
            <v>Prasad IMAX Theatre</v>
          </cell>
          <cell r="C210" t="str">
            <v>Hyderabad</v>
          </cell>
          <cell r="D210"/>
        </row>
        <row r="211">
          <cell r="A211" t="str">
            <v>T490</v>
          </cell>
          <cell r="B211" t="str">
            <v>CGV Ilsan</v>
          </cell>
          <cell r="C211" t="str">
            <v>Ilsan</v>
          </cell>
          <cell r="D211">
            <v>19823.598455399999</v>
          </cell>
        </row>
        <row r="212">
          <cell r="A212" t="str">
            <v>T305</v>
          </cell>
          <cell r="B212" t="str">
            <v>AFM IMAX Istinye Park</v>
          </cell>
          <cell r="C212" t="str">
            <v>Istinye - Istanbul</v>
          </cell>
          <cell r="D212"/>
        </row>
        <row r="213">
          <cell r="A213" t="str">
            <v>T031</v>
          </cell>
          <cell r="B213" t="str">
            <v>Keong Emas IMAX Theatre</v>
          </cell>
          <cell r="C213" t="str">
            <v>Jakarta</v>
          </cell>
          <cell r="D213"/>
        </row>
        <row r="214">
          <cell r="A214" t="str">
            <v>T380</v>
          </cell>
          <cell r="B214" t="str">
            <v>Orange IMAX Katowice</v>
          </cell>
          <cell r="C214" t="str">
            <v>Katowice</v>
          </cell>
          <cell r="D214"/>
        </row>
        <row r="215">
          <cell r="A215" t="str">
            <v>T469</v>
          </cell>
          <cell r="B215" t="str">
            <v>Port Cinema IMAX Theatre</v>
          </cell>
          <cell r="C215" t="str">
            <v>Kazan</v>
          </cell>
          <cell r="D215"/>
        </row>
        <row r="216">
          <cell r="A216" t="str">
            <v>T594</v>
          </cell>
          <cell r="B216" t="str">
            <v>Utel IMAX</v>
          </cell>
          <cell r="C216" t="str">
            <v>Kiev</v>
          </cell>
          <cell r="D216">
            <v>13959.414120000001</v>
          </cell>
        </row>
        <row r="217">
          <cell r="A217" t="str">
            <v>T423</v>
          </cell>
          <cell r="B217" t="str">
            <v>Sumurai Ent. &amp; Aerens Dev. #2</v>
          </cell>
          <cell r="C217" t="str">
            <v>Kolkata</v>
          </cell>
          <cell r="D217"/>
        </row>
        <row r="218">
          <cell r="A218" t="str">
            <v>T281</v>
          </cell>
          <cell r="B218" t="str">
            <v>Orange IMAX Krakow</v>
          </cell>
          <cell r="C218" t="str">
            <v>Krakow</v>
          </cell>
          <cell r="D218"/>
        </row>
        <row r="219">
          <cell r="A219" t="str">
            <v>T386</v>
          </cell>
          <cell r="B219" t="str">
            <v>Orange IMAX Manufaktura Lodz</v>
          </cell>
          <cell r="C219" t="str">
            <v>Lodz</v>
          </cell>
          <cell r="D219"/>
        </row>
        <row r="220">
          <cell r="A220" t="str">
            <v>T195</v>
          </cell>
          <cell r="B220" t="str">
            <v>BFI</v>
          </cell>
          <cell r="C220" t="str">
            <v>London</v>
          </cell>
          <cell r="D220">
            <v>200253.16080000001</v>
          </cell>
        </row>
        <row r="221">
          <cell r="A221" t="str">
            <v>T441</v>
          </cell>
          <cell r="B221" t="str">
            <v>Plaza Mayor</v>
          </cell>
          <cell r="C221" t="str">
            <v>Malaga</v>
          </cell>
          <cell r="D221">
            <v>12215.629079999999</v>
          </cell>
        </row>
        <row r="222">
          <cell r="A222" t="str">
            <v>T253</v>
          </cell>
          <cell r="B222" t="str">
            <v>Manchester IMAX @ The Printworks</v>
          </cell>
          <cell r="C222" t="str">
            <v>Manchester</v>
          </cell>
          <cell r="D222">
            <v>103093.91936</v>
          </cell>
        </row>
        <row r="223">
          <cell r="A223" t="str">
            <v>T446</v>
          </cell>
          <cell r="B223" t="str">
            <v>San Miguel Coca-Cola IMAX Theatre</v>
          </cell>
          <cell r="C223" t="str">
            <v>Manila</v>
          </cell>
          <cell r="D223">
            <v>27565.322240000001</v>
          </cell>
        </row>
        <row r="224">
          <cell r="A224" t="str">
            <v>T750</v>
          </cell>
          <cell r="B224" t="str">
            <v>Highpoint Hoyts IMAX</v>
          </cell>
          <cell r="C224" t="str">
            <v>Melbourne</v>
          </cell>
          <cell r="D224">
            <v>26685.521355739998</v>
          </cell>
        </row>
        <row r="225">
          <cell r="A225" t="str">
            <v>T107</v>
          </cell>
          <cell r="B225" t="str">
            <v>IMAX Melbourne</v>
          </cell>
          <cell r="C225" t="str">
            <v>Melbourne</v>
          </cell>
          <cell r="D225">
            <v>99822.517896320001</v>
          </cell>
        </row>
        <row r="226">
          <cell r="A226" t="str">
            <v>T562</v>
          </cell>
          <cell r="B226" t="str">
            <v>Sol del Nino</v>
          </cell>
          <cell r="C226" t="str">
            <v>Mexicali</v>
          </cell>
          <cell r="D226"/>
        </row>
        <row r="227">
          <cell r="A227" t="str">
            <v>T462</v>
          </cell>
          <cell r="B227" t="str">
            <v>Cinepolis Perisur</v>
          </cell>
          <cell r="C227" t="str">
            <v>Mexico City</v>
          </cell>
          <cell r="D227"/>
        </row>
        <row r="228">
          <cell r="A228" t="str">
            <v>T464</v>
          </cell>
          <cell r="B228" t="str">
            <v>Cinepolis Universidad</v>
          </cell>
          <cell r="C228" t="str">
            <v>Mexico City</v>
          </cell>
          <cell r="D228"/>
        </row>
        <row r="229">
          <cell r="A229" t="str">
            <v>T463</v>
          </cell>
          <cell r="B229" t="str">
            <v>Cinepolis Galerias Valle Oriente</v>
          </cell>
          <cell r="C229" t="str">
            <v>Monterrey</v>
          </cell>
          <cell r="D229"/>
        </row>
        <row r="230">
          <cell r="A230" t="str">
            <v>T767</v>
          </cell>
          <cell r="B230" t="str">
            <v>Kinostar de Lux Mega Belaya Dacha NY NY</v>
          </cell>
          <cell r="C230" t="str">
            <v>Moscow</v>
          </cell>
          <cell r="D230">
            <v>11782.8</v>
          </cell>
        </row>
        <row r="231">
          <cell r="A231" t="str">
            <v>T401</v>
          </cell>
          <cell r="B231" t="str">
            <v>Nescafe IMAX</v>
          </cell>
          <cell r="C231" t="str">
            <v>Moscow</v>
          </cell>
          <cell r="D231"/>
        </row>
        <row r="232">
          <cell r="A232" t="str">
            <v>T288</v>
          </cell>
          <cell r="B232" t="str">
            <v>CineCitta Multiplexkino</v>
          </cell>
          <cell r="C232" t="str">
            <v>Nuremberg</v>
          </cell>
          <cell r="D232"/>
        </row>
        <row r="233">
          <cell r="A233" t="str">
            <v>T440</v>
          </cell>
          <cell r="B233" t="str">
            <v>Los Prados</v>
          </cell>
          <cell r="C233" t="str">
            <v>Oviedo</v>
          </cell>
          <cell r="D233">
            <v>12166.229232</v>
          </cell>
        </row>
        <row r="234">
          <cell r="A234" t="str">
            <v>T183</v>
          </cell>
          <cell r="B234" t="str">
            <v>Gaumont Disney Village</v>
          </cell>
          <cell r="C234" t="str">
            <v>Paris</v>
          </cell>
          <cell r="D234"/>
        </row>
        <row r="235">
          <cell r="A235" t="str">
            <v>T749</v>
          </cell>
          <cell r="B235" t="str">
            <v>Carousel Hoyts IMAX</v>
          </cell>
          <cell r="C235" t="str">
            <v>Perth</v>
          </cell>
          <cell r="D235">
            <v>39279.756673889999</v>
          </cell>
        </row>
        <row r="236">
          <cell r="A236" t="str">
            <v>T340</v>
          </cell>
          <cell r="B236" t="str">
            <v>Poznan IMAX</v>
          </cell>
          <cell r="C236" t="str">
            <v>Poznan</v>
          </cell>
          <cell r="D236"/>
        </row>
        <row r="237">
          <cell r="A237" t="str">
            <v>T330</v>
          </cell>
          <cell r="B237" t="str">
            <v>Oskar IMAX - Palace Flora</v>
          </cell>
          <cell r="C237" t="str">
            <v>Prague</v>
          </cell>
          <cell r="D237"/>
        </row>
        <row r="238">
          <cell r="A238" t="str">
            <v>T316</v>
          </cell>
          <cell r="B238" t="str">
            <v>Menlyn IMAX</v>
          </cell>
          <cell r="C238" t="str">
            <v>Pretoria</v>
          </cell>
          <cell r="D238"/>
        </row>
        <row r="239">
          <cell r="A239" t="str">
            <v>T583</v>
          </cell>
          <cell r="B239" t="str">
            <v xml:space="preserve">CGV Seomyun </v>
          </cell>
          <cell r="C239" t="str">
            <v>Pusan</v>
          </cell>
          <cell r="D239"/>
        </row>
        <row r="240">
          <cell r="A240" t="str">
            <v>T426</v>
          </cell>
          <cell r="B240" t="str">
            <v>Cinepolis Zentrika Santa Fe</v>
          </cell>
          <cell r="C240" t="str">
            <v>Santa Fe</v>
          </cell>
          <cell r="D240"/>
        </row>
        <row r="241">
          <cell r="A241" t="str">
            <v>T587</v>
          </cell>
          <cell r="B241" t="str">
            <v>Bourbon Shopping Center</v>
          </cell>
          <cell r="C241" t="str">
            <v>Sao Paolo</v>
          </cell>
          <cell r="D241"/>
        </row>
        <row r="242">
          <cell r="A242" t="str">
            <v>T488</v>
          </cell>
          <cell r="B242" t="str">
            <v>CGV Wangsipni</v>
          </cell>
          <cell r="C242" t="str">
            <v>Seoul</v>
          </cell>
          <cell r="D242">
            <v>28408.217763419998</v>
          </cell>
        </row>
        <row r="243">
          <cell r="A243" t="str">
            <v>T489</v>
          </cell>
          <cell r="B243" t="str">
            <v xml:space="preserve">CGV Yongsan </v>
          </cell>
          <cell r="C243" t="str">
            <v>Seoul</v>
          </cell>
          <cell r="D243">
            <v>45481.942652849997</v>
          </cell>
        </row>
        <row r="244">
          <cell r="A244" t="str">
            <v>T432</v>
          </cell>
          <cell r="B244" t="str">
            <v>Shanghai Peace IMAX</v>
          </cell>
          <cell r="C244" t="str">
            <v>Shanghai</v>
          </cell>
          <cell r="D244"/>
        </row>
        <row r="245">
          <cell r="A245" t="str">
            <v>T327</v>
          </cell>
          <cell r="B245" t="str">
            <v>Mtel IMAX</v>
          </cell>
          <cell r="C245" t="str">
            <v>Sofia</v>
          </cell>
          <cell r="D245"/>
        </row>
        <row r="246">
          <cell r="A246" t="str">
            <v>T598</v>
          </cell>
          <cell r="B246" t="str">
            <v>Coca-Cola IMAX Kinostar City</v>
          </cell>
          <cell r="C246" t="str">
            <v>St. Petersburg</v>
          </cell>
          <cell r="D246"/>
        </row>
        <row r="247">
          <cell r="A247" t="str">
            <v>T553</v>
          </cell>
          <cell r="B247" t="str">
            <v>Suzhou Science &amp; Cultural Arts Center</v>
          </cell>
          <cell r="C247" t="str">
            <v>Suzhou</v>
          </cell>
          <cell r="D247"/>
        </row>
        <row r="248">
          <cell r="A248" t="str">
            <v>T751</v>
          </cell>
          <cell r="B248" t="str">
            <v>Entertainment Quarter Hoyts IMAX</v>
          </cell>
          <cell r="C248" t="str">
            <v>Sydney</v>
          </cell>
          <cell r="D248">
            <v>30741.872024869997</v>
          </cell>
        </row>
        <row r="249">
          <cell r="A249" t="str">
            <v>T111</v>
          </cell>
          <cell r="B249" t="str">
            <v>LG IMAX Theatre Sydney</v>
          </cell>
          <cell r="C249" t="str">
            <v>Sydney</v>
          </cell>
          <cell r="D249">
            <v>121745.94403347999</v>
          </cell>
        </row>
        <row r="250">
          <cell r="A250" t="str">
            <v>T366</v>
          </cell>
          <cell r="B250" t="str">
            <v>Samsung IMAX Theatre Miramar Cinemas</v>
          </cell>
          <cell r="C250" t="str">
            <v>Taipei</v>
          </cell>
          <cell r="D250">
            <v>32902.326345000001</v>
          </cell>
        </row>
        <row r="251">
          <cell r="A251" t="str">
            <v>T773</v>
          </cell>
          <cell r="B251" t="str">
            <v>Vieshow</v>
          </cell>
          <cell r="C251" t="str">
            <v>Taipei</v>
          </cell>
          <cell r="D251">
            <v>44864.7192</v>
          </cell>
        </row>
        <row r="252">
          <cell r="A252" t="str">
            <v>T499</v>
          </cell>
          <cell r="B252" t="str">
            <v>Cinepolis Galerias Metepec</v>
          </cell>
          <cell r="C252" t="str">
            <v>Toluca</v>
          </cell>
          <cell r="D252"/>
        </row>
        <row r="253">
          <cell r="A253" t="str">
            <v>T607</v>
          </cell>
          <cell r="B253" t="str">
            <v>Torreon IMAX Cinemas Martinez</v>
          </cell>
          <cell r="C253" t="str">
            <v>Torreon</v>
          </cell>
          <cell r="D253"/>
        </row>
        <row r="254">
          <cell r="A254" t="str">
            <v>T428</v>
          </cell>
          <cell r="B254" t="str">
            <v>Cinepolis Las Americas IMAX Acuario de Veracruz</v>
          </cell>
          <cell r="C254" t="str">
            <v>Veracruz</v>
          </cell>
          <cell r="D254"/>
        </row>
        <row r="255">
          <cell r="A255" t="str">
            <v>T308</v>
          </cell>
          <cell r="B255" t="str">
            <v>Orange IMAX Warszawa</v>
          </cell>
          <cell r="C255" t="str">
            <v>Warsaw</v>
          </cell>
          <cell r="D255"/>
        </row>
        <row r="256">
          <cell r="A256" t="str">
            <v>T760</v>
          </cell>
          <cell r="B256" t="str">
            <v>Odeon Wimbledon</v>
          </cell>
          <cell r="C256" t="str">
            <v>Wimbledon</v>
          </cell>
          <cell r="D256">
            <v>65272.450400000002</v>
          </cell>
        </row>
        <row r="257">
          <cell r="A257" t="str">
            <v>T604</v>
          </cell>
          <cell r="B257" t="str">
            <v>Studio City Wuhan</v>
          </cell>
          <cell r="C257" t="str">
            <v>Wuhan</v>
          </cell>
          <cell r="D257"/>
        </row>
      </sheetData>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d Cash Flow Oct 14 Budget"/>
      <sheetName val="Imax Costs Oct 14 Budget"/>
      <sheetName val="DKP Costs  Oct 14 Budget"/>
      <sheetName val="Outside Costs Oct 14 Budget"/>
      <sheetName val="DKP INVOICES"/>
    </sheetNames>
    <sheetDataSet>
      <sheetData sheetId="0" refreshError="1"/>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op lease"/>
      <sheetName val="OL rent_  Addtn'l rent"/>
      <sheetName val="maint"/>
      <sheetName val="fin inc"/>
      <sheetName val="maint - reconciliation"/>
      <sheetName val="Adtnk rent"/>
      <sheetName val="Notes"/>
    </sheetNames>
    <sheetDataSet>
      <sheetData sheetId="0"/>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RSTIME"/>
      <sheetName val="Sum Q1 04"/>
      <sheetName val="SumMar04"/>
      <sheetName val="SumFeb04"/>
      <sheetName val="SumJan04"/>
      <sheetName val="Graph Data Curr Yr"/>
    </sheetNames>
    <sheetDataSet>
      <sheetData sheetId="0"/>
      <sheetData sheetId="1"/>
      <sheetData sheetId="2"/>
      <sheetData sheetId="3"/>
      <sheetData sheetId="4"/>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icker"/>
      <sheetName val="Summary"/>
      <sheetName val="By exec"/>
      <sheetName val="by currency"/>
      <sheetName val="CDN by exec"/>
      <sheetName val="USD by exec"/>
      <sheetName val="Essbase Retrieves ===&gt;"/>
      <sheetName val="Budget Cube"/>
      <sheetName val="A704"/>
      <sheetName val="Salary Cube"/>
    </sheetNames>
    <sheetDataSet>
      <sheetData sheetId="0" refreshError="1">
        <row r="8">
          <cell r="AB8" t="str">
            <v>6+6F</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eat Ops detail Curr Yr"/>
      <sheetName val="Theatre Ops"/>
      <sheetName val="Other detail Curr Yr"/>
      <sheetName val="P&amp;L"/>
      <sheetName val="Other Other"/>
      <sheetName val="&lt;===3+9F support"/>
      <sheetName val="Kicker"/>
      <sheetName val="High level graph Curr Yr"/>
      <sheetName val="P&amp;L detail Curr Yr"/>
      <sheetName val="Sys Rev Graph Curr Yr"/>
      <sheetName val="Sys Marg Graph Curr Yr"/>
      <sheetName val="Systems detail Curr Yr"/>
      <sheetName val="Installations Curr Yr"/>
      <sheetName val="Film  Graph Curr Yr"/>
      <sheetName val="Film Dist graph Curr yr"/>
      <sheetName val="Film Dist by Acct Curr Yr"/>
      <sheetName val="Film detail Curr Yr"/>
      <sheetName val="O&amp;O Graph Qtr Curr yr"/>
      <sheetName val="O&amp;O Graph YTD Curr yr"/>
      <sheetName val="Contr Exp graph Curr Yr"/>
      <sheetName val="Contr exp graph 2 Curr Yr"/>
      <sheetName val="SG&amp;A detail Curr Yr"/>
      <sheetName val="Cash graph Curr Yr"/>
      <sheetName val="High level graph Pr Yr"/>
      <sheetName val="P&amp;L detail Pr Yr"/>
      <sheetName val="Sys Rev Graph Pr Yr"/>
      <sheetName val="Sys Marg Graph Pr Yr"/>
      <sheetName val="Systems detail Pr Yr"/>
      <sheetName val="Installations Curr Yr Pr Yr"/>
      <sheetName val="Film  Graph Pr Yr"/>
      <sheetName val="Film Dist graph Pr Yr"/>
      <sheetName val="Film Dist by Acct Pr Yr"/>
      <sheetName val="Film detail Pr Yr"/>
      <sheetName val="O&amp;O Graph Pr Yr"/>
      <sheetName val="Theat Ops detail Pr Yr"/>
      <sheetName val="Other detail Pr Yr"/>
      <sheetName val="Contr Exp graph Pr Yr"/>
      <sheetName val="Contr exp graph 2 Pr Yr"/>
      <sheetName val="SG&amp;A detail Pr Yr"/>
      <sheetName val="Table of Contents"/>
      <sheetName val="Cover"/>
      <sheetName val="Installation Detail Curr Yr"/>
      <sheetName val="SG&amp;A"/>
      <sheetName val="Film Dist"/>
      <sheetName val="Film Dist Acct Detail"/>
      <sheetName val="SG&amp;A by Exec"/>
      <sheetName val="Film Dist Commissions"/>
      <sheetName val="Graph Data Curr Yr"/>
      <sheetName val="Graph Data Prior Yr"/>
      <sheetName val="Absorption detail curr yr"/>
      <sheetName val="Installation Detail Pr Yr"/>
      <sheetName val="Installs detai Curr Yr vs Pr Yr"/>
      <sheetName val="Absorp curr yr vs pr yr"/>
      <sheetName val="Absorption Detail Pr Yr"/>
      <sheetName val="Cash Flow"/>
    </sheetNames>
    <sheetDataSet>
      <sheetData sheetId="0" refreshError="1"/>
      <sheetData sheetId="1" refreshError="1"/>
      <sheetData sheetId="2" refreshError="1"/>
      <sheetData sheetId="3" refreshError="1"/>
      <sheetData sheetId="4" refreshError="1"/>
      <sheetData sheetId="5" refreshError="1"/>
      <sheetData sheetId="6" refreshError="1">
        <row r="19">
          <cell r="AA19" t="str">
            <v>2004</v>
          </cell>
        </row>
        <row r="24">
          <cell r="AD24" t="str">
            <v>Budget</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
      <sheetName val="Film list"/>
      <sheetName val="Theatre list"/>
      <sheetName val="Company list"/>
      <sheetName val="Data Input"/>
      <sheetName val="Control Sheet"/>
      <sheetName val="Check"/>
      <sheetName val="St. of Ops Curr Period Summ"/>
      <sheetName val="St. of Ops YTD Summ"/>
      <sheetName val="Title"/>
      <sheetName val="Title vs PY"/>
      <sheetName val="St. of Ops"/>
      <sheetName val="Disc Ops"/>
      <sheetName val="Rev"/>
      <sheetName val="COS"/>
      <sheetName val="GM"/>
      <sheetName val="STL Rev"/>
      <sheetName val="UpFt Rev"/>
      <sheetName val="Min Rev"/>
      <sheetName val="STL COS"/>
      <sheetName val="STL Other COS Detail"/>
      <sheetName val="STL GM"/>
      <sheetName val="Sound"/>
      <sheetName val="Fin Inc"/>
      <sheetName val="OL Upft Rev"/>
      <sheetName val="OL Rent Rev"/>
      <sheetName val="OL COS"/>
      <sheetName val="OL GM"/>
      <sheetName val="Rent Rev"/>
      <sheetName val="Rent COS"/>
      <sheetName val="Rent GM"/>
      <sheetName val="Maint Rev"/>
      <sheetName val="Maint COS"/>
      <sheetName val="Maint COS Detail"/>
      <sheetName val="Maint GM"/>
      <sheetName val="Film"/>
      <sheetName val="Film Prod"/>
      <sheetName val="Film Dist Rev"/>
      <sheetName val="Film Dist COS"/>
      <sheetName val="Film Dist COS Detail"/>
      <sheetName val="Print GM"/>
      <sheetName val="Film Dist GM"/>
      <sheetName val="Post Prod"/>
      <sheetName val="DMR Rev"/>
      <sheetName val="DMR COS"/>
      <sheetName val="DMR Margin"/>
      <sheetName val="Th Ops"/>
      <sheetName val="Camera"/>
      <sheetName val="Ridefilm"/>
      <sheetName val="Other"/>
      <sheetName val="SG&amp;A Exp"/>
      <sheetName val="SG&amp;A Depts"/>
      <sheetName val="Intang Amort"/>
      <sheetName val="Equity Inv"/>
      <sheetName val="Provisions, Net"/>
      <sheetName val="Interest Inc"/>
      <sheetName val="Interest Exp"/>
      <sheetName val="Recurring Rev"/>
      <sheetName val="Title vs Bud"/>
      <sheetName val="St. of Ops Bud"/>
      <sheetName val="Disc Ops Bud"/>
      <sheetName val="Rev Bud"/>
      <sheetName val="COS Bud"/>
      <sheetName val="GM Bud"/>
      <sheetName val="STL Rev Bud"/>
      <sheetName val="UpFt Rev Bud"/>
      <sheetName val="Min Rev Bud"/>
      <sheetName val="STL COS Bud"/>
      <sheetName val="STL Other COS Detail Bud"/>
      <sheetName val="STL GM Bud"/>
      <sheetName val="Sound Bud"/>
      <sheetName val="Fin Inc Bud"/>
      <sheetName val="OL Upft Rev Bud"/>
      <sheetName val="OL Rent Rev Bud"/>
      <sheetName val="OL COS Bud"/>
      <sheetName val="OL GM Bud"/>
      <sheetName val="Rent Rev Bud"/>
      <sheetName val="Rent COS Bud"/>
      <sheetName val="Rent GM Bud"/>
      <sheetName val="Maint Rev Bud"/>
      <sheetName val="Maint COS Bud"/>
      <sheetName val="Maint COS Detail Bud"/>
      <sheetName val="Maint GM Bud"/>
      <sheetName val="Film Bud"/>
      <sheetName val="Film Prod Bud"/>
      <sheetName val="Film Dist Rev Bud"/>
      <sheetName val="Film Dist COS Bud"/>
      <sheetName val="Film Dist COS Detail Bud"/>
      <sheetName val="Print GM Bud"/>
      <sheetName val="Film Dist GM Bud"/>
      <sheetName val="Post Prod Bud"/>
      <sheetName val="DMR Rev Bud"/>
      <sheetName val="DMR COS Bud"/>
      <sheetName val="DMR Margin Bud"/>
      <sheetName val="Th Ops Bud"/>
      <sheetName val="Camera Bud"/>
      <sheetName val="Ridefilm Bud"/>
      <sheetName val="Other Bud"/>
      <sheetName val="SG&amp;A Exp Bud"/>
      <sheetName val="SG&amp;A Depts Bud"/>
      <sheetName val="Intang Amort Bud"/>
      <sheetName val="Equity Inv Bud"/>
      <sheetName val="Provisions, Net Bud"/>
      <sheetName val="Interest Inc Bud"/>
      <sheetName val="Interest Exp Bud"/>
      <sheetName val="Recurring Rev Bud"/>
      <sheetName val="Title vs Fcst"/>
      <sheetName val="St. of Ops Fcst"/>
      <sheetName val="Disc Ops Fcst"/>
      <sheetName val="Rev Fcst"/>
      <sheetName val="COS Fcst"/>
      <sheetName val="GM Fcst"/>
      <sheetName val="STL Rev Fcst"/>
      <sheetName val="UpFt Rev Fcst"/>
      <sheetName val="Min Rev Fcst"/>
      <sheetName val="STL COS Fcst"/>
      <sheetName val="STL Other COS Detail Fcst"/>
      <sheetName val="STL GM Fcst"/>
      <sheetName val="Sound Fcst"/>
      <sheetName val="Fin Inc Fcst"/>
      <sheetName val="OL Upft Rev Fcst"/>
      <sheetName val="OL Rent Rev Fcst"/>
      <sheetName val="OL COS Fcst"/>
      <sheetName val="OL GM Fcst"/>
      <sheetName val="Rent Rev Fcst"/>
      <sheetName val="Rent COS Fcst"/>
      <sheetName val="Rent GM Fcst"/>
      <sheetName val="Maint Rev Fcst"/>
      <sheetName val="Maint COS Fcst"/>
      <sheetName val="Maint COS Detail Fcst"/>
      <sheetName val="Maint GM Fcst"/>
      <sheetName val="Film Fcst"/>
      <sheetName val="Film Prod Fcst"/>
      <sheetName val="Film Dist Rev Fcst"/>
      <sheetName val="Film Dist COS Fcst"/>
      <sheetName val="Film Dist COS Detail Fcst"/>
      <sheetName val="Print GM Fcst"/>
      <sheetName val="Film Dist GM Fcst"/>
      <sheetName val="Post Prod Fcst"/>
      <sheetName val="DMR Rev Fcst"/>
      <sheetName val="DMR Cost Fcst"/>
      <sheetName val="DMR Margin Fcst"/>
      <sheetName val="Th Ops Fcst"/>
      <sheetName val="Camera Fcst"/>
      <sheetName val="Ridefilm Fcst"/>
      <sheetName val="Other Fcst"/>
      <sheetName val="SG&amp;A Exp Fcst"/>
      <sheetName val="SG&amp;A Depts Fcst"/>
      <sheetName val="Intang Amort Fcst"/>
      <sheetName val="Equity Inv Fcst"/>
      <sheetName val="Provisions, Net Fcst"/>
      <sheetName val="Interest Inc Fcst"/>
      <sheetName val="Interest Exp Fcst"/>
      <sheetName val="Recurring Rev Fcst"/>
      <sheetName val="Title Bal St Bal"/>
      <sheetName val="Bal St Bal"/>
      <sheetName val="Cash Bal"/>
      <sheetName val="Inv Summary Bal"/>
      <sheetName val="Inv Detail Bal"/>
      <sheetName val="Prepaids Bal"/>
      <sheetName val="AP Bal"/>
      <sheetName val="Title Board"/>
      <sheetName val="TOC"/>
      <sheetName val="St. of Ops Board"/>
      <sheetName val="QTR GM Analysis Board"/>
      <sheetName val="YTD GM Analysis Board"/>
      <sheetName val="Bal St Board"/>
      <sheetName val="Cash Flow Board"/>
      <sheetName val="St. of Ops Bud Board"/>
      <sheetName val="QTR GM Analysis Bud Board"/>
      <sheetName val="YTD GM Analysis Bud Board"/>
      <sheetName val="SG&amp;A Retrieve"/>
    </sheetNames>
    <sheetDataSet>
      <sheetData sheetId="0" refreshError="1"/>
      <sheetData sheetId="1" refreshError="1"/>
      <sheetData sheetId="2" refreshError="1"/>
      <sheetData sheetId="3" refreshError="1"/>
      <sheetData sheetId="4" refreshError="1">
        <row r="15">
          <cell r="AA15" t="str">
            <v>Qtr4</v>
          </cell>
        </row>
        <row r="17">
          <cell r="AA17">
            <v>31</v>
          </cell>
        </row>
        <row r="19">
          <cell r="AA19" t="str">
            <v>9+3F</v>
          </cell>
        </row>
        <row r="20">
          <cell r="AA20" t="str">
            <v>Act vs 9+3F</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033F4-9154-48AF-B95B-A2F91C1AE35B}">
  <sheetPr>
    <pageSetUpPr fitToPage="1"/>
  </sheetPr>
  <dimension ref="A1:M18"/>
  <sheetViews>
    <sheetView zoomScale="85" zoomScaleNormal="85" workbookViewId="0">
      <selection activeCell="A2" sqref="A2:B3"/>
    </sheetView>
  </sheetViews>
  <sheetFormatPr defaultColWidth="9.26953125" defaultRowHeight="14.5"/>
  <cols>
    <col min="1" max="1" width="8.7265625" style="67" customWidth="1"/>
    <col min="2" max="2" width="99.7265625" style="67" customWidth="1"/>
    <col min="3" max="3" width="4.7265625" style="67" customWidth="1"/>
    <col min="4" max="4" width="83.26953125" style="67" customWidth="1"/>
    <col min="5" max="12" width="9.26953125" style="67"/>
    <col min="13" max="13" width="44.26953125" style="67" bestFit="1" customWidth="1"/>
    <col min="14" max="16384" width="9.26953125" style="67"/>
  </cols>
  <sheetData>
    <row r="1" spans="1:13" ht="46">
      <c r="A1" s="162" t="s">
        <v>75</v>
      </c>
      <c r="M1" s="163"/>
    </row>
    <row r="2" spans="1:13" ht="264" customHeight="1">
      <c r="A2" s="261" t="s">
        <v>163</v>
      </c>
      <c r="B2" s="262"/>
      <c r="C2" s="67" t="s">
        <v>76</v>
      </c>
      <c r="D2" s="164" t="s">
        <v>51</v>
      </c>
    </row>
    <row r="3" spans="1:13" ht="200.25" customHeight="1">
      <c r="A3" s="262"/>
      <c r="B3" s="262"/>
      <c r="D3" s="165" t="s">
        <v>77</v>
      </c>
    </row>
    <row r="4" spans="1:13" ht="15.5">
      <c r="A4" s="166" t="s">
        <v>78</v>
      </c>
      <c r="D4" s="167" t="s">
        <v>79</v>
      </c>
    </row>
    <row r="5" spans="1:13" ht="15.5">
      <c r="A5" s="168" t="s">
        <v>80</v>
      </c>
      <c r="D5" s="167" t="s">
        <v>81</v>
      </c>
    </row>
    <row r="6" spans="1:13">
      <c r="A6" s="169" t="s">
        <v>82</v>
      </c>
    </row>
    <row r="7" spans="1:13">
      <c r="A7" s="170" t="s">
        <v>83</v>
      </c>
    </row>
    <row r="8" spans="1:13">
      <c r="A8" s="170"/>
    </row>
    <row r="10" spans="1:13">
      <c r="A10" s="168" t="s">
        <v>84</v>
      </c>
    </row>
    <row r="11" spans="1:13">
      <c r="A11" s="170" t="s">
        <v>85</v>
      </c>
    </row>
    <row r="12" spans="1:13">
      <c r="A12" s="170" t="s">
        <v>86</v>
      </c>
    </row>
    <row r="13" spans="1:13" ht="21">
      <c r="A13" s="170" t="s">
        <v>87</v>
      </c>
      <c r="D13" s="171" t="s">
        <v>88</v>
      </c>
    </row>
    <row r="14" spans="1:13" ht="21">
      <c r="A14" s="170" t="s">
        <v>89</v>
      </c>
      <c r="D14" s="172"/>
    </row>
    <row r="15" spans="1:13" ht="21">
      <c r="A15" s="170" t="s">
        <v>90</v>
      </c>
      <c r="D15" s="172" t="s">
        <v>91</v>
      </c>
    </row>
    <row r="16" spans="1:13" ht="21">
      <c r="A16" s="170" t="s">
        <v>92</v>
      </c>
      <c r="D16" s="172" t="s">
        <v>93</v>
      </c>
    </row>
    <row r="17" spans="1:4" ht="21">
      <c r="A17" s="170" t="s">
        <v>94</v>
      </c>
      <c r="D17" s="173" t="s">
        <v>95</v>
      </c>
    </row>
    <row r="18" spans="1:4">
      <c r="A18" s="170"/>
    </row>
  </sheetData>
  <mergeCells count="1">
    <mergeCell ref="A2:B3"/>
  </mergeCells>
  <pageMargins left="0.7" right="0.7" top="0.75" bottom="0.75" header="0.3" footer="0.3"/>
  <pageSetup orientation="landscape" verticalDpi="0" r:id="rId1"/>
  <customProperties>
    <customPr name="_pios_id" r:id="rId2"/>
    <customPr name="EpmWorksheetKeyString_GU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33274-6628-43DD-81F6-5704484B552D}">
  <sheetPr>
    <pageSetUpPr fitToPage="1"/>
  </sheetPr>
  <dimension ref="A1:CL142"/>
  <sheetViews>
    <sheetView showGridLines="0" tabSelected="1" view="pageBreakPreview" zoomScale="85" zoomScaleNormal="85" zoomScaleSheetLayoutView="85" workbookViewId="0">
      <pane xSplit="5" topLeftCell="J1" activePane="topRight" state="frozen"/>
      <selection pane="topRight" activeCell="Z85" sqref="Z85"/>
    </sheetView>
  </sheetViews>
  <sheetFormatPr defaultColWidth="9.26953125" defaultRowHeight="14.5" outlineLevelCol="1"/>
  <cols>
    <col min="1" max="1" width="78.54296875" bestFit="1" customWidth="1"/>
    <col min="2" max="4" width="11.54296875" hidden="1" customWidth="1" outlineLevel="1"/>
    <col min="5" max="5" width="12.453125" hidden="1" customWidth="1" outlineLevel="1"/>
    <col min="6" max="6" width="12.81640625" bestFit="1" customWidth="1" collapsed="1"/>
    <col min="7" max="7" width="11.54296875" bestFit="1" customWidth="1"/>
    <col min="8" max="8" width="12.453125" style="73" bestFit="1" customWidth="1"/>
    <col min="9" max="9" width="11.54296875" bestFit="1" customWidth="1"/>
    <col min="10" max="10" width="12.453125" bestFit="1" customWidth="1"/>
    <col min="11" max="11" width="12.81640625" bestFit="1" customWidth="1"/>
    <col min="12" max="14" width="12.453125" bestFit="1" customWidth="1"/>
    <col min="15" max="15" width="12" bestFit="1" customWidth="1"/>
    <col min="16" max="16" width="13.1796875" bestFit="1" customWidth="1"/>
    <col min="17" max="17" width="12" bestFit="1" customWidth="1"/>
    <col min="18" max="19" width="11.54296875" bestFit="1" customWidth="1"/>
    <col min="20" max="20" width="12.453125" bestFit="1" customWidth="1"/>
    <col min="21" max="21" width="12.81640625" style="73" bestFit="1" customWidth="1"/>
    <col min="22" max="22" width="12" bestFit="1" customWidth="1"/>
    <col min="23" max="24" width="11.54296875" style="73" bestFit="1" customWidth="1"/>
    <col min="25" max="25" width="11.54296875" bestFit="1" customWidth="1"/>
    <col min="26" max="26" width="12.81640625" style="73" bestFit="1" customWidth="1"/>
    <col min="27" max="27" width="12" bestFit="1" customWidth="1"/>
    <col min="28" max="53" width="9.26953125" style="88"/>
    <col min="54" max="90" width="9.26953125" style="85"/>
  </cols>
  <sheetData>
    <row r="1" spans="1:27" ht="20">
      <c r="A1" s="1" t="s">
        <v>28</v>
      </c>
      <c r="B1" s="2"/>
      <c r="C1" s="2"/>
      <c r="D1" s="2"/>
      <c r="E1" s="3"/>
      <c r="F1" s="59"/>
      <c r="G1" s="2"/>
      <c r="H1" s="2"/>
      <c r="I1" s="2"/>
      <c r="J1" s="3"/>
      <c r="K1" s="59"/>
      <c r="L1" s="2"/>
      <c r="M1" s="2"/>
      <c r="N1" s="2"/>
      <c r="O1" s="2"/>
      <c r="P1" s="59"/>
      <c r="Q1" s="2"/>
      <c r="R1" s="2"/>
      <c r="S1" s="2"/>
      <c r="T1" s="2"/>
      <c r="U1" s="59"/>
      <c r="V1" s="2"/>
      <c r="W1" s="3"/>
      <c r="X1" s="3"/>
      <c r="Y1" s="2"/>
      <c r="Z1" s="59"/>
      <c r="AA1" s="2"/>
    </row>
    <row r="2" spans="1:27">
      <c r="A2" s="94" t="s">
        <v>0</v>
      </c>
      <c r="B2" s="69"/>
      <c r="C2" s="4"/>
      <c r="D2" s="71">
        <v>2018</v>
      </c>
      <c r="E2" s="4"/>
      <c r="F2" s="5" t="s">
        <v>31</v>
      </c>
      <c r="G2" s="69"/>
      <c r="H2" s="75"/>
      <c r="I2" s="71">
        <v>2019</v>
      </c>
      <c r="J2" s="68"/>
      <c r="K2" s="5" t="s">
        <v>33</v>
      </c>
      <c r="L2" s="69"/>
      <c r="M2" s="75"/>
      <c r="N2" s="71">
        <v>2020</v>
      </c>
      <c r="O2" s="68"/>
      <c r="P2" s="5" t="s">
        <v>36</v>
      </c>
      <c r="Q2" s="69"/>
      <c r="R2" s="75"/>
      <c r="S2" s="71">
        <v>2021</v>
      </c>
      <c r="T2" s="68"/>
      <c r="U2" s="84">
        <v>2021</v>
      </c>
      <c r="V2" s="91"/>
      <c r="W2" s="92"/>
      <c r="X2" s="71">
        <v>2022</v>
      </c>
      <c r="Y2" s="68"/>
      <c r="Z2" s="84">
        <v>2022</v>
      </c>
      <c r="AA2" s="258">
        <v>2023</v>
      </c>
    </row>
    <row r="3" spans="1:27">
      <c r="A3" s="33"/>
      <c r="B3" s="264" t="s">
        <v>1</v>
      </c>
      <c r="C3" s="265"/>
      <c r="D3" s="265"/>
      <c r="E3" s="265"/>
      <c r="F3" s="266"/>
      <c r="G3" s="264" t="s">
        <v>1</v>
      </c>
      <c r="H3" s="265"/>
      <c r="I3" s="265"/>
      <c r="J3" s="265"/>
      <c r="K3" s="266"/>
      <c r="L3" s="264" t="s">
        <v>1</v>
      </c>
      <c r="M3" s="265"/>
      <c r="N3" s="265"/>
      <c r="O3" s="265"/>
      <c r="P3" s="266"/>
      <c r="Q3" s="264" t="s">
        <v>1</v>
      </c>
      <c r="R3" s="265"/>
      <c r="S3" s="265"/>
      <c r="T3" s="265"/>
      <c r="U3" s="266"/>
      <c r="V3" s="264" t="s">
        <v>1</v>
      </c>
      <c r="W3" s="265"/>
      <c r="X3" s="265"/>
      <c r="Y3" s="265"/>
      <c r="Z3" s="266"/>
      <c r="AA3" s="259"/>
    </row>
    <row r="4" spans="1:27" ht="17">
      <c r="A4" s="6"/>
      <c r="B4" s="95" t="s">
        <v>2</v>
      </c>
      <c r="C4" s="6" t="s">
        <v>3</v>
      </c>
      <c r="D4" s="6" t="s">
        <v>4</v>
      </c>
      <c r="E4" s="6" t="s">
        <v>5</v>
      </c>
      <c r="F4" s="7" t="s">
        <v>6</v>
      </c>
      <c r="G4" s="6" t="s">
        <v>2</v>
      </c>
      <c r="H4" s="74" t="s">
        <v>3</v>
      </c>
      <c r="I4" s="6" t="s">
        <v>4</v>
      </c>
      <c r="J4" s="6" t="s">
        <v>5</v>
      </c>
      <c r="K4" s="7" t="s">
        <v>6</v>
      </c>
      <c r="L4" s="6" t="s">
        <v>2</v>
      </c>
      <c r="M4" s="74" t="s">
        <v>3</v>
      </c>
      <c r="N4" s="6" t="s">
        <v>4</v>
      </c>
      <c r="O4" s="6" t="s">
        <v>5</v>
      </c>
      <c r="P4" s="7" t="s">
        <v>6</v>
      </c>
      <c r="Q4" s="6" t="s">
        <v>2</v>
      </c>
      <c r="R4" s="74" t="s">
        <v>3</v>
      </c>
      <c r="S4" s="6" t="s">
        <v>4</v>
      </c>
      <c r="T4" s="6" t="s">
        <v>5</v>
      </c>
      <c r="U4" s="7" t="s">
        <v>6</v>
      </c>
      <c r="V4" s="6" t="s">
        <v>2</v>
      </c>
      <c r="W4" s="74" t="s">
        <v>3</v>
      </c>
      <c r="X4" s="74" t="s">
        <v>4</v>
      </c>
      <c r="Y4" s="6" t="s">
        <v>5</v>
      </c>
      <c r="Z4" s="7" t="s">
        <v>6</v>
      </c>
      <c r="AA4" s="260" t="s">
        <v>2</v>
      </c>
    </row>
    <row r="5" spans="1:27" ht="15" customHeight="1" thickBot="1">
      <c r="A5" s="52" t="s">
        <v>7</v>
      </c>
      <c r="B5" s="53">
        <v>246938</v>
      </c>
      <c r="C5" s="52">
        <v>342584</v>
      </c>
      <c r="D5" s="52">
        <v>206531</v>
      </c>
      <c r="E5" s="52">
        <v>236100</v>
      </c>
      <c r="F5" s="54">
        <f>SUM(B5:E5)</f>
        <v>1032153</v>
      </c>
      <c r="G5" s="52">
        <v>256300</v>
      </c>
      <c r="H5" s="52">
        <v>364931.90702999994</v>
      </c>
      <c r="I5" s="52">
        <v>246053.76180000001</v>
      </c>
      <c r="J5" s="52">
        <v>241165</v>
      </c>
      <c r="K5" s="54">
        <v>1108513</v>
      </c>
      <c r="L5" s="52">
        <v>95226.020099999994</v>
      </c>
      <c r="M5" s="52">
        <v>2657.9378700000007</v>
      </c>
      <c r="N5" s="52">
        <v>70357.517689999993</v>
      </c>
      <c r="O5" s="52">
        <v>90978.793059999996</v>
      </c>
      <c r="P5" s="54">
        <f>SUM(L5:O5)</f>
        <v>259220.26871999999</v>
      </c>
      <c r="Q5" s="52">
        <v>110231</v>
      </c>
      <c r="R5" s="52">
        <v>108558</v>
      </c>
      <c r="S5" s="52">
        <v>141893</v>
      </c>
      <c r="T5" s="52">
        <v>277534.31547999999</v>
      </c>
      <c r="U5" s="54">
        <f>SUM(Q5:T5)</f>
        <v>638216.31547999999</v>
      </c>
      <c r="V5" s="52">
        <v>173182.80656000003</v>
      </c>
      <c r="W5" s="52">
        <v>247900</v>
      </c>
      <c r="X5" s="52">
        <v>177097.45024000001</v>
      </c>
      <c r="Y5" s="52">
        <v>251545.28057999999</v>
      </c>
      <c r="Z5" s="54">
        <f>SUM(V5:Y5)</f>
        <v>849725.53738000011</v>
      </c>
      <c r="AA5" s="52">
        <v>273388</v>
      </c>
    </row>
    <row r="6" spans="1:27" ht="19" customHeight="1">
      <c r="A6" s="8" t="s">
        <v>8</v>
      </c>
      <c r="B6" s="96"/>
      <c r="C6" s="9"/>
      <c r="D6" s="9"/>
      <c r="E6" s="9"/>
      <c r="F6" s="10"/>
      <c r="G6" s="43"/>
      <c r="H6" s="43"/>
      <c r="I6" s="43"/>
      <c r="J6" s="9"/>
      <c r="K6" s="10"/>
      <c r="L6" s="43"/>
      <c r="M6" s="43"/>
      <c r="N6" s="43"/>
      <c r="O6" s="43"/>
      <c r="P6" s="10"/>
      <c r="Q6" s="43"/>
      <c r="R6" s="43"/>
      <c r="S6" s="43"/>
      <c r="T6" s="43"/>
      <c r="U6" s="10"/>
      <c r="V6" s="43"/>
      <c r="W6" s="43"/>
      <c r="X6" s="43"/>
      <c r="Y6" s="43"/>
      <c r="Z6" s="10"/>
      <c r="AA6" s="43"/>
    </row>
    <row r="7" spans="1:27" ht="11.15" customHeight="1">
      <c r="A7" s="8"/>
      <c r="B7" s="96"/>
      <c r="C7" s="9"/>
      <c r="D7" s="9"/>
      <c r="E7" s="9"/>
      <c r="F7" s="10"/>
      <c r="G7" s="43"/>
      <c r="H7" s="43"/>
      <c r="I7" s="43"/>
      <c r="J7" s="9"/>
      <c r="K7" s="10"/>
      <c r="L7" s="43"/>
      <c r="M7" s="43"/>
      <c r="N7" s="43"/>
      <c r="O7" s="43"/>
      <c r="P7" s="10"/>
      <c r="Q7" s="43"/>
      <c r="R7" s="43"/>
      <c r="S7" s="43"/>
      <c r="T7" s="43"/>
      <c r="U7" s="10"/>
      <c r="V7" s="43"/>
      <c r="W7" s="43"/>
      <c r="X7" s="43"/>
      <c r="Y7" s="43"/>
      <c r="Z7" s="10"/>
      <c r="AA7" s="43"/>
    </row>
    <row r="8" spans="1:27">
      <c r="A8" s="9" t="s">
        <v>62</v>
      </c>
      <c r="B8" s="96">
        <v>27051</v>
      </c>
      <c r="C8" s="9">
        <v>36161</v>
      </c>
      <c r="D8" s="9">
        <v>22372</v>
      </c>
      <c r="E8" s="9">
        <v>25209</v>
      </c>
      <c r="F8" s="10">
        <f>SUM(B8,C8,D8,E8)</f>
        <v>110793</v>
      </c>
      <c r="G8" s="43">
        <v>27950</v>
      </c>
      <c r="H8" s="43">
        <v>39293.222520000003</v>
      </c>
      <c r="I8" s="43">
        <v>26665</v>
      </c>
      <c r="J8" s="43">
        <v>26856.777480000001</v>
      </c>
      <c r="K8" s="10">
        <f>G8+H8+I8+J8</f>
        <v>120765.00000000001</v>
      </c>
      <c r="L8" s="43">
        <v>10629.090050000001</v>
      </c>
      <c r="M8" s="43">
        <v>546</v>
      </c>
      <c r="N8" s="43">
        <v>6886</v>
      </c>
      <c r="O8" s="43">
        <v>10203.909949999999</v>
      </c>
      <c r="P8" s="10">
        <f>L8+M8+N8+O8</f>
        <v>28265</v>
      </c>
      <c r="Q8" s="43">
        <v>11944</v>
      </c>
      <c r="R8" s="43">
        <v>11793</v>
      </c>
      <c r="S8" s="43">
        <v>15701</v>
      </c>
      <c r="T8" s="43">
        <v>31221</v>
      </c>
      <c r="U8" s="10">
        <f>Q8+R8+S8+T8</f>
        <v>70659</v>
      </c>
      <c r="V8" s="43">
        <v>19564</v>
      </c>
      <c r="W8" s="43">
        <v>27581</v>
      </c>
      <c r="X8" s="43">
        <v>19919</v>
      </c>
      <c r="Y8" s="43">
        <v>27803</v>
      </c>
      <c r="Z8" s="10">
        <f t="shared" ref="Z8" si="0">V8+W8+X8+Y8</f>
        <v>94867</v>
      </c>
      <c r="AA8" s="43">
        <v>30073</v>
      </c>
    </row>
    <row r="9" spans="1:27">
      <c r="A9" s="9" t="s">
        <v>63</v>
      </c>
      <c r="B9" s="96">
        <v>3783</v>
      </c>
      <c r="C9" s="9">
        <v>2456.5251199999998</v>
      </c>
      <c r="D9" s="9">
        <v>3068.0600799999997</v>
      </c>
      <c r="E9" s="9">
        <v>3858</v>
      </c>
      <c r="F9" s="10">
        <f>SUM(B9,C9,D9,E9)</f>
        <v>13165.5852</v>
      </c>
      <c r="G9" s="43">
        <v>2763.9600400000004</v>
      </c>
      <c r="H9" s="43">
        <v>3921.9256099999998</v>
      </c>
      <c r="I9" s="43">
        <v>4565.21576</v>
      </c>
      <c r="J9" s="43">
        <v>2221.8995799999998</v>
      </c>
      <c r="K9" s="10">
        <f>G9+H9+I9+J9</f>
        <v>13473.000989999999</v>
      </c>
      <c r="L9" s="43">
        <v>2452.8497600000001</v>
      </c>
      <c r="M9" s="43">
        <v>3182</v>
      </c>
      <c r="N9" s="43">
        <v>1865</v>
      </c>
      <c r="O9" s="43">
        <v>1177.0114699999999</v>
      </c>
      <c r="P9" s="10">
        <f>L9+M9+N9+O9</f>
        <v>8676.8612300000004</v>
      </c>
      <c r="Q9" s="43">
        <v>813.98852999999997</v>
      </c>
      <c r="R9" s="43">
        <v>1856.30395</v>
      </c>
      <c r="S9" s="43">
        <v>1930.1557</v>
      </c>
      <c r="T9" s="43">
        <v>1729.6445100000001</v>
      </c>
      <c r="U9" s="10">
        <f>Q9+R9+S9+T9</f>
        <v>6330.0926900000004</v>
      </c>
      <c r="V9" s="43">
        <v>1424.3714199999999</v>
      </c>
      <c r="W9" s="43">
        <v>1963</v>
      </c>
      <c r="X9" s="43">
        <v>2049</v>
      </c>
      <c r="Y9" s="43">
        <v>1517</v>
      </c>
      <c r="Z9" s="10">
        <f>SUM(V9:Y9)</f>
        <v>6953.3714199999995</v>
      </c>
      <c r="AA9" s="43">
        <v>2028</v>
      </c>
    </row>
    <row r="10" spans="1:27">
      <c r="A10" s="8" t="s">
        <v>54</v>
      </c>
      <c r="B10" s="97">
        <f>SUM(B8:B9)</f>
        <v>30834</v>
      </c>
      <c r="C10" s="11">
        <f t="shared" ref="C10:Z10" si="1">SUM(C8:C9)</f>
        <v>38617.525119999998</v>
      </c>
      <c r="D10" s="11">
        <f t="shared" si="1"/>
        <v>25440.060079999999</v>
      </c>
      <c r="E10" s="11">
        <f t="shared" si="1"/>
        <v>29067</v>
      </c>
      <c r="F10" s="12">
        <f t="shared" ref="F10" si="2">SUM(B10,C10,D10,E10)</f>
        <v>123958.5852</v>
      </c>
      <c r="G10" s="77">
        <f t="shared" si="1"/>
        <v>30713.960040000002</v>
      </c>
      <c r="H10" s="77">
        <f t="shared" si="1"/>
        <v>43215.148130000001</v>
      </c>
      <c r="I10" s="77">
        <f t="shared" si="1"/>
        <v>31230.215759999999</v>
      </c>
      <c r="J10" s="11">
        <f t="shared" si="1"/>
        <v>29078.677060000002</v>
      </c>
      <c r="K10" s="12">
        <f t="shared" ref="K10" si="3">SUM(G10,H10,I10,J10)</f>
        <v>134238.00099000003</v>
      </c>
      <c r="L10" s="77">
        <f t="shared" si="1"/>
        <v>13081.93981</v>
      </c>
      <c r="M10" s="77">
        <f t="shared" si="1"/>
        <v>3728</v>
      </c>
      <c r="N10" s="77">
        <f t="shared" si="1"/>
        <v>8751</v>
      </c>
      <c r="O10" s="77">
        <f t="shared" si="1"/>
        <v>11380.921419999999</v>
      </c>
      <c r="P10" s="12">
        <f t="shared" si="1"/>
        <v>36941.861230000002</v>
      </c>
      <c r="Q10" s="77">
        <f t="shared" si="1"/>
        <v>12757.988530000001</v>
      </c>
      <c r="R10" s="77">
        <f t="shared" si="1"/>
        <v>13649.30395</v>
      </c>
      <c r="S10" s="77">
        <f t="shared" si="1"/>
        <v>17631.155699999999</v>
      </c>
      <c r="T10" s="77">
        <f t="shared" si="1"/>
        <v>32950.644509999998</v>
      </c>
      <c r="U10" s="12">
        <f t="shared" si="1"/>
        <v>76989.092690000005</v>
      </c>
      <c r="V10" s="77">
        <f t="shared" si="1"/>
        <v>20988.371419999999</v>
      </c>
      <c r="W10" s="77">
        <f t="shared" si="1"/>
        <v>29544</v>
      </c>
      <c r="X10" s="77">
        <f t="shared" si="1"/>
        <v>21968</v>
      </c>
      <c r="Y10" s="77">
        <f t="shared" si="1"/>
        <v>29320</v>
      </c>
      <c r="Z10" s="12">
        <f t="shared" si="1"/>
        <v>101820.37142</v>
      </c>
      <c r="AA10" s="77">
        <f t="shared" ref="AA10" si="4">SUM(AA8:AA9)</f>
        <v>32101</v>
      </c>
    </row>
    <row r="11" spans="1:27">
      <c r="A11" s="13" t="s">
        <v>66</v>
      </c>
      <c r="B11" s="129">
        <f t="shared" ref="B11:Z11" si="5">B10/B23</f>
        <v>0.36282123693871787</v>
      </c>
      <c r="C11" s="130">
        <f t="shared" si="5"/>
        <v>0.39267545140590171</v>
      </c>
      <c r="D11" s="130">
        <f t="shared" si="5"/>
        <v>0.30983715362063741</v>
      </c>
      <c r="E11" s="130">
        <f t="shared" si="5"/>
        <v>0.26675777350894431</v>
      </c>
      <c r="F11" s="131">
        <f t="shared" si="5"/>
        <v>0.33108552042222289</v>
      </c>
      <c r="G11" s="132">
        <f t="shared" si="5"/>
        <v>0.38297684478683619</v>
      </c>
      <c r="H11" s="132">
        <f t="shared" si="5"/>
        <v>0.41237148555170422</v>
      </c>
      <c r="I11" s="132">
        <f t="shared" si="5"/>
        <v>0.36150237696935872</v>
      </c>
      <c r="J11" s="130">
        <f t="shared" si="5"/>
        <v>0.23397808655507435</v>
      </c>
      <c r="K11" s="131">
        <f t="shared" si="5"/>
        <v>0.33927258154139439</v>
      </c>
      <c r="L11" s="132">
        <f t="shared" si="5"/>
        <v>0.37481823556294447</v>
      </c>
      <c r="M11" s="132">
        <f t="shared" si="5"/>
        <v>0.42100508187464708</v>
      </c>
      <c r="N11" s="132">
        <f t="shared" si="5"/>
        <v>0.23488834013313292</v>
      </c>
      <c r="O11" s="132">
        <f t="shared" si="5"/>
        <v>0.20326736424765401</v>
      </c>
      <c r="P11" s="131">
        <f t="shared" si="5"/>
        <v>0.26964271753173291</v>
      </c>
      <c r="Q11" s="132">
        <f t="shared" si="5"/>
        <v>0.3292044312845126</v>
      </c>
      <c r="R11" s="132">
        <f t="shared" si="5"/>
        <v>0.26786976646060251</v>
      </c>
      <c r="S11" s="132">
        <f t="shared" si="5"/>
        <v>0.31149351083000598</v>
      </c>
      <c r="T11" s="132">
        <f t="shared" si="5"/>
        <v>0.30349118105957335</v>
      </c>
      <c r="U11" s="131">
        <f t="shared" si="5"/>
        <v>0.30205660122487576</v>
      </c>
      <c r="V11" s="132">
        <f t="shared" si="5"/>
        <v>0.34959643247384903</v>
      </c>
      <c r="W11" s="132">
        <f t="shared" si="5"/>
        <v>0.39941596365996107</v>
      </c>
      <c r="X11" s="132">
        <f t="shared" si="5"/>
        <v>0.31951130826848956</v>
      </c>
      <c r="Y11" s="132">
        <f t="shared" si="5"/>
        <v>0.29904330620321073</v>
      </c>
      <c r="Z11" s="131">
        <f t="shared" si="5"/>
        <v>0.3384929486544439</v>
      </c>
      <c r="AA11" s="132">
        <f t="shared" ref="AA11" si="6">AA10/AA23</f>
        <v>0.36920617394704758</v>
      </c>
    </row>
    <row r="12" spans="1:27">
      <c r="A12" s="13"/>
      <c r="B12" s="98"/>
      <c r="C12" s="14"/>
      <c r="D12" s="14"/>
      <c r="E12" s="14"/>
      <c r="F12" s="15"/>
      <c r="G12" s="78"/>
      <c r="H12" s="78"/>
      <c r="I12" s="78"/>
      <c r="J12" s="14"/>
      <c r="K12" s="15"/>
      <c r="L12" s="78"/>
      <c r="M12" s="78"/>
      <c r="N12" s="78"/>
      <c r="O12" s="78"/>
      <c r="P12" s="15"/>
      <c r="Q12" s="78"/>
      <c r="R12" s="78"/>
      <c r="S12" s="78"/>
      <c r="T12" s="78"/>
      <c r="U12" s="15"/>
      <c r="V12" s="78"/>
      <c r="W12" s="78"/>
      <c r="X12" s="78"/>
      <c r="Y12" s="78"/>
      <c r="Z12" s="15"/>
      <c r="AA12" s="78"/>
    </row>
    <row r="13" spans="1:27">
      <c r="A13" s="9" t="s">
        <v>73</v>
      </c>
      <c r="B13" s="99">
        <v>19722</v>
      </c>
      <c r="C13" s="49">
        <v>15472</v>
      </c>
      <c r="D13" s="49">
        <v>25383</v>
      </c>
      <c r="E13" s="49">
        <v>46545</v>
      </c>
      <c r="F13" s="32">
        <f t="shared" ref="F13:F17" si="7">SUM(B13,C13,D13,E13)</f>
        <v>107122</v>
      </c>
      <c r="G13" s="60">
        <v>14698</v>
      </c>
      <c r="H13" s="60">
        <v>19290</v>
      </c>
      <c r="I13" s="60">
        <v>21188</v>
      </c>
      <c r="J13" s="60">
        <v>61379</v>
      </c>
      <c r="K13" s="32">
        <f t="shared" ref="K13:K17" si="8">G13+H13+I13+J13</f>
        <v>116555</v>
      </c>
      <c r="L13" s="60">
        <v>5174</v>
      </c>
      <c r="M13" s="60">
        <v>2103</v>
      </c>
      <c r="N13" s="60">
        <v>15360</v>
      </c>
      <c r="O13" s="60">
        <v>25024</v>
      </c>
      <c r="P13" s="32">
        <f t="shared" ref="P13:P17" si="9">L13+M13+N13+O13</f>
        <v>47661</v>
      </c>
      <c r="Q13" s="60">
        <v>5469</v>
      </c>
      <c r="R13" s="60">
        <v>14526</v>
      </c>
      <c r="S13" s="60">
        <v>12000</v>
      </c>
      <c r="T13" s="60">
        <v>30642</v>
      </c>
      <c r="U13" s="32">
        <f t="shared" ref="U13:U17" si="10">SUM(Q13:T13)</f>
        <v>62637</v>
      </c>
      <c r="V13" s="60">
        <v>7973</v>
      </c>
      <c r="W13" s="60">
        <v>7394</v>
      </c>
      <c r="X13" s="60">
        <v>17145</v>
      </c>
      <c r="Y13" s="60">
        <v>32997</v>
      </c>
      <c r="Z13" s="32">
        <f t="shared" ref="Z13:Z16" si="11">V13+W13+X13+Y13</f>
        <v>65509</v>
      </c>
      <c r="AA13" s="60">
        <v>16119</v>
      </c>
    </row>
    <row r="14" spans="1:27">
      <c r="A14" s="9" t="s">
        <v>72</v>
      </c>
      <c r="B14" s="96">
        <v>17861</v>
      </c>
      <c r="C14" s="9">
        <v>24730</v>
      </c>
      <c r="D14" s="9">
        <v>14326</v>
      </c>
      <c r="E14" s="18">
        <v>16454</v>
      </c>
      <c r="F14" s="10">
        <f t="shared" si="7"/>
        <v>73371</v>
      </c>
      <c r="G14" s="43">
        <v>17857</v>
      </c>
      <c r="H14" s="43">
        <v>25301</v>
      </c>
      <c r="I14" s="43">
        <v>16546</v>
      </c>
      <c r="J14" s="79">
        <v>16228</v>
      </c>
      <c r="K14" s="10">
        <f>G14+H14+I14+J14</f>
        <v>75932</v>
      </c>
      <c r="L14" s="43">
        <v>5971</v>
      </c>
      <c r="M14" s="43">
        <v>-137</v>
      </c>
      <c r="N14" s="43">
        <v>4473</v>
      </c>
      <c r="O14" s="43">
        <v>7534</v>
      </c>
      <c r="P14" s="10">
        <f>L14+M14+N14+O14</f>
        <v>17841</v>
      </c>
      <c r="Q14" s="43">
        <v>8359</v>
      </c>
      <c r="R14" s="43">
        <v>7862</v>
      </c>
      <c r="S14" s="43">
        <v>9887</v>
      </c>
      <c r="T14" s="43">
        <v>20076</v>
      </c>
      <c r="U14" s="10">
        <f t="shared" si="10"/>
        <v>46184</v>
      </c>
      <c r="V14" s="43">
        <v>12643</v>
      </c>
      <c r="W14" s="43">
        <v>18525</v>
      </c>
      <c r="X14" s="43">
        <v>12540</v>
      </c>
      <c r="Y14" s="43">
        <v>18060</v>
      </c>
      <c r="Z14" s="10">
        <f>V14+W14+X14+Y14</f>
        <v>61768</v>
      </c>
      <c r="AA14" s="43">
        <v>20058</v>
      </c>
    </row>
    <row r="15" spans="1:27">
      <c r="A15" s="9" t="s">
        <v>64</v>
      </c>
      <c r="B15" s="96">
        <v>12712</v>
      </c>
      <c r="C15" s="9">
        <v>12335</v>
      </c>
      <c r="D15" s="9">
        <v>12415</v>
      </c>
      <c r="E15" s="9">
        <v>12222</v>
      </c>
      <c r="F15" s="10">
        <f t="shared" ref="F15" si="12">SUM(B15,C15,D15,E15)</f>
        <v>49684</v>
      </c>
      <c r="G15" s="43">
        <v>12951</v>
      </c>
      <c r="H15" s="43">
        <v>13207.18792</v>
      </c>
      <c r="I15" s="43">
        <v>13657</v>
      </c>
      <c r="J15" s="43">
        <v>13335.81205</v>
      </c>
      <c r="K15" s="10">
        <f t="shared" ref="K15" si="13">G15+H15+I15+J15</f>
        <v>53150.999969999997</v>
      </c>
      <c r="L15" s="43">
        <v>7370</v>
      </c>
      <c r="M15" s="43">
        <v>0</v>
      </c>
      <c r="N15" s="43">
        <v>5855</v>
      </c>
      <c r="O15" s="43">
        <v>8774</v>
      </c>
      <c r="P15" s="10">
        <f t="shared" ref="P15" si="14">L15+M15+N15+O15</f>
        <v>21999</v>
      </c>
      <c r="Q15" s="43">
        <v>8906</v>
      </c>
      <c r="R15" s="43">
        <v>11235</v>
      </c>
      <c r="S15" s="43">
        <v>13055</v>
      </c>
      <c r="T15" s="43">
        <v>20143</v>
      </c>
      <c r="U15" s="10">
        <f t="shared" ref="U15" si="15">SUM(Q15:T15)</f>
        <v>53339</v>
      </c>
      <c r="V15" s="43">
        <v>14942</v>
      </c>
      <c r="W15" s="43">
        <v>14683</v>
      </c>
      <c r="X15" s="43">
        <v>13939</v>
      </c>
      <c r="Y15" s="43">
        <v>13044</v>
      </c>
      <c r="Z15" s="10">
        <f t="shared" ref="Z15" si="16">V15+W15+X15+Y15</f>
        <v>56608</v>
      </c>
      <c r="AA15" s="43">
        <v>13551</v>
      </c>
    </row>
    <row r="16" spans="1:27">
      <c r="A16" s="9" t="s">
        <v>65</v>
      </c>
      <c r="B16" s="96">
        <v>2523</v>
      </c>
      <c r="C16" s="9">
        <v>3068</v>
      </c>
      <c r="D16" s="9">
        <v>2889</v>
      </c>
      <c r="E16" s="18">
        <v>3118</v>
      </c>
      <c r="F16" s="10">
        <f t="shared" si="7"/>
        <v>11598</v>
      </c>
      <c r="G16" s="43">
        <v>2681</v>
      </c>
      <c r="H16" s="43">
        <v>2578</v>
      </c>
      <c r="I16" s="43">
        <v>2845</v>
      </c>
      <c r="J16" s="79">
        <v>2807</v>
      </c>
      <c r="K16" s="10">
        <f t="shared" si="8"/>
        <v>10911</v>
      </c>
      <c r="L16" s="43">
        <v>2547</v>
      </c>
      <c r="M16" s="43">
        <v>2506</v>
      </c>
      <c r="N16" s="43">
        <v>2441</v>
      </c>
      <c r="O16" s="43">
        <v>2622</v>
      </c>
      <c r="P16" s="10">
        <f t="shared" si="9"/>
        <v>10116</v>
      </c>
      <c r="Q16" s="43">
        <v>2605</v>
      </c>
      <c r="R16" s="43">
        <v>2941</v>
      </c>
      <c r="S16" s="43">
        <v>2635</v>
      </c>
      <c r="T16" s="43">
        <v>2611</v>
      </c>
      <c r="U16" s="10">
        <f t="shared" si="10"/>
        <v>10792</v>
      </c>
      <c r="V16" s="43">
        <v>2305</v>
      </c>
      <c r="W16" s="43">
        <v>2255</v>
      </c>
      <c r="X16" s="43">
        <v>1917</v>
      </c>
      <c r="Y16" s="43">
        <v>2006</v>
      </c>
      <c r="Z16" s="10">
        <f t="shared" si="11"/>
        <v>8483</v>
      </c>
      <c r="AA16" s="43">
        <v>1939</v>
      </c>
    </row>
    <row r="17" spans="1:27">
      <c r="A17" s="8" t="s">
        <v>55</v>
      </c>
      <c r="B17" s="97">
        <f>SUM(B13:B16)</f>
        <v>52818</v>
      </c>
      <c r="C17" s="11">
        <f>SUM(C13:C16)</f>
        <v>55605</v>
      </c>
      <c r="D17" s="11">
        <f>SUM(D13:D16)</f>
        <v>55013</v>
      </c>
      <c r="E17" s="11">
        <f>SUM(E13:E16)</f>
        <v>78339</v>
      </c>
      <c r="F17" s="12">
        <f t="shared" si="7"/>
        <v>241775</v>
      </c>
      <c r="G17" s="77">
        <f>SUM(G13:G16)</f>
        <v>48187</v>
      </c>
      <c r="H17" s="77">
        <f>SUM(H13:H16)</f>
        <v>60376.187919999997</v>
      </c>
      <c r="I17" s="77">
        <f>SUM(I13:I16)</f>
        <v>54236</v>
      </c>
      <c r="J17" s="77">
        <f>SUM(J13:J16)</f>
        <v>93749.812050000008</v>
      </c>
      <c r="K17" s="12">
        <f t="shared" si="8"/>
        <v>256548.99997</v>
      </c>
      <c r="L17" s="77">
        <f>SUM(L13:L16)</f>
        <v>21062</v>
      </c>
      <c r="M17" s="77">
        <f>SUM(M13:M16)</f>
        <v>4472</v>
      </c>
      <c r="N17" s="77">
        <f>SUM(N13:N16)</f>
        <v>28129</v>
      </c>
      <c r="O17" s="77">
        <f>SUM(O13:O16)</f>
        <v>43954</v>
      </c>
      <c r="P17" s="12">
        <f t="shared" si="9"/>
        <v>97617</v>
      </c>
      <c r="Q17" s="77">
        <f>SUM(Q13:Q16)</f>
        <v>25339</v>
      </c>
      <c r="R17" s="77">
        <f>SUM(R13:R16)</f>
        <v>36564</v>
      </c>
      <c r="S17" s="77">
        <f>SUM(S13:S16)</f>
        <v>37577</v>
      </c>
      <c r="T17" s="77">
        <f>SUM(T13:T16)</f>
        <v>73472</v>
      </c>
      <c r="U17" s="12">
        <f t="shared" si="10"/>
        <v>172952</v>
      </c>
      <c r="V17" s="77">
        <f t="shared" ref="V17:AA17" si="17">SUM(V13:V16)</f>
        <v>37863</v>
      </c>
      <c r="W17" s="77">
        <f t="shared" si="17"/>
        <v>42857</v>
      </c>
      <c r="X17" s="77">
        <f t="shared" si="17"/>
        <v>45541</v>
      </c>
      <c r="Y17" s="77">
        <f t="shared" si="17"/>
        <v>66107</v>
      </c>
      <c r="Z17" s="12">
        <f t="shared" si="17"/>
        <v>192368</v>
      </c>
      <c r="AA17" s="77">
        <f t="shared" si="17"/>
        <v>51667</v>
      </c>
    </row>
    <row r="18" spans="1:27">
      <c r="A18" s="13" t="s">
        <v>66</v>
      </c>
      <c r="B18" s="129">
        <f>B17/B23</f>
        <v>0.62150522451284951</v>
      </c>
      <c r="C18" s="130">
        <f t="shared" ref="C18:Z18" si="18">C17/C23</f>
        <v>0.5654095752531012</v>
      </c>
      <c r="D18" s="130">
        <f t="shared" si="18"/>
        <v>0.67000908325418262</v>
      </c>
      <c r="E18" s="130">
        <f t="shared" si="18"/>
        <v>0.71894372377325444</v>
      </c>
      <c r="F18" s="131">
        <f t="shared" si="18"/>
        <v>0.64576569320253052</v>
      </c>
      <c r="G18" s="132">
        <f t="shared" si="18"/>
        <v>0.60085072702149922</v>
      </c>
      <c r="H18" s="132">
        <f t="shared" si="18"/>
        <v>0.57612710778226961</v>
      </c>
      <c r="I18" s="132">
        <f t="shared" si="18"/>
        <v>0.62780363312194232</v>
      </c>
      <c r="J18" s="130">
        <f t="shared" si="18"/>
        <v>0.75434661601337827</v>
      </c>
      <c r="K18" s="131">
        <f t="shared" si="18"/>
        <v>0.64840090637351633</v>
      </c>
      <c r="L18" s="132">
        <f t="shared" si="18"/>
        <v>0.60345956273183132</v>
      </c>
      <c r="M18" s="132">
        <f t="shared" si="18"/>
        <v>0.50502540937323548</v>
      </c>
      <c r="N18" s="132">
        <f t="shared" si="18"/>
        <v>0.75501932574618857</v>
      </c>
      <c r="O18" s="132">
        <f t="shared" si="18"/>
        <v>0.78503430420323439</v>
      </c>
      <c r="P18" s="131">
        <f t="shared" si="18"/>
        <v>0.71251724414793838</v>
      </c>
      <c r="Q18" s="132">
        <f t="shared" si="18"/>
        <v>0.65384218403261596</v>
      </c>
      <c r="R18" s="132">
        <f t="shared" si="18"/>
        <v>0.71757433029143358</v>
      </c>
      <c r="S18" s="132">
        <f t="shared" si="18"/>
        <v>0.66388113494222822</v>
      </c>
      <c r="T18" s="132">
        <f t="shared" si="18"/>
        <v>0.67671222783037988</v>
      </c>
      <c r="U18" s="131">
        <f t="shared" si="18"/>
        <v>0.67855447401356705</v>
      </c>
      <c r="V18" s="132">
        <f t="shared" si="18"/>
        <v>0.63067159704177489</v>
      </c>
      <c r="W18" s="132">
        <f t="shared" si="18"/>
        <v>0.57939919965390441</v>
      </c>
      <c r="X18" s="132">
        <f t="shared" si="18"/>
        <v>0.66236637335466508</v>
      </c>
      <c r="Y18" s="132">
        <f t="shared" si="18"/>
        <v>0.67424474226383535</v>
      </c>
      <c r="Z18" s="131">
        <f t="shared" si="18"/>
        <v>0.63951064643207389</v>
      </c>
      <c r="AA18" s="132">
        <f t="shared" ref="AA18" si="19">AA17/AA23</f>
        <v>0.59424240333080303</v>
      </c>
    </row>
    <row r="19" spans="1:27" ht="12.65" customHeight="1">
      <c r="A19" s="9"/>
      <c r="B19" s="96"/>
      <c r="C19" s="9"/>
      <c r="D19" s="9"/>
      <c r="E19" s="9"/>
      <c r="F19" s="10"/>
      <c r="G19" s="43"/>
      <c r="H19" s="43"/>
      <c r="I19" s="43"/>
      <c r="J19" s="9"/>
      <c r="K19" s="10"/>
      <c r="L19" s="43"/>
      <c r="M19" s="43"/>
      <c r="N19" s="43"/>
      <c r="O19" s="43"/>
      <c r="P19" s="10"/>
      <c r="Q19" s="43"/>
      <c r="R19" s="43"/>
      <c r="S19" s="43"/>
      <c r="T19" s="43"/>
      <c r="U19" s="10"/>
      <c r="V19" s="43"/>
      <c r="W19" s="43"/>
      <c r="X19" s="43"/>
      <c r="Y19" s="43"/>
      <c r="Z19" s="10"/>
      <c r="AA19" s="43"/>
    </row>
    <row r="20" spans="1:27">
      <c r="A20" s="8" t="s">
        <v>60</v>
      </c>
      <c r="B20" s="101">
        <v>1332</v>
      </c>
      <c r="C20" s="20">
        <v>4122.1128799999997</v>
      </c>
      <c r="D20" s="20">
        <v>1654.7819999999999</v>
      </c>
      <c r="E20" s="20">
        <v>1558.0223699999999</v>
      </c>
      <c r="F20" s="21">
        <f>SUM(B20:E20)</f>
        <v>8666.9172500000004</v>
      </c>
      <c r="G20" s="80">
        <v>1296.99568</v>
      </c>
      <c r="H20" s="80">
        <v>1205.3088299999999</v>
      </c>
      <c r="I20" s="80">
        <v>923.85454000000004</v>
      </c>
      <c r="J20" s="20">
        <v>1451</v>
      </c>
      <c r="K20" s="21">
        <f>SUM(G20:J20)</f>
        <v>4877.1590500000002</v>
      </c>
      <c r="L20" s="80">
        <v>758.15023999999994</v>
      </c>
      <c r="M20" s="80">
        <v>655</v>
      </c>
      <c r="N20" s="80">
        <v>376</v>
      </c>
      <c r="O20" s="80">
        <v>654.98852999999997</v>
      </c>
      <c r="P20" s="21">
        <f>SUM(L20:O20)</f>
        <v>2444.13877</v>
      </c>
      <c r="Q20" s="80">
        <v>657.01147000000003</v>
      </c>
      <c r="R20" s="80">
        <v>741.69605000000001</v>
      </c>
      <c r="S20" s="80">
        <v>1393.8443</v>
      </c>
      <c r="T20" s="80">
        <v>2149.3554899999999</v>
      </c>
      <c r="U20" s="21">
        <f>SUM(Q20:T20)</f>
        <v>4941.9073099999996</v>
      </c>
      <c r="V20" s="80">
        <v>1184.6285800000001</v>
      </c>
      <c r="W20" s="80">
        <v>1567</v>
      </c>
      <c r="X20" s="80">
        <v>1246</v>
      </c>
      <c r="Y20" s="80">
        <v>2619</v>
      </c>
      <c r="Z20" s="21">
        <f>SUM(V20:Y20)</f>
        <v>6616.6285800000005</v>
      </c>
      <c r="AA20" s="80">
        <v>3178</v>
      </c>
    </row>
    <row r="21" spans="1:27">
      <c r="A21" s="13" t="s">
        <v>66</v>
      </c>
      <c r="B21" s="129">
        <f>B20/B23</f>
        <v>1.5673538548432647E-2</v>
      </c>
      <c r="C21" s="130">
        <f t="shared" ref="C21:Z21" si="20">C20/C23</f>
        <v>4.1914973340996989E-2</v>
      </c>
      <c r="D21" s="130">
        <f t="shared" si="20"/>
        <v>2.0153763125179917E-2</v>
      </c>
      <c r="E21" s="130">
        <f t="shared" si="20"/>
        <v>1.4298502717801238E-2</v>
      </c>
      <c r="F21" s="131">
        <f t="shared" si="20"/>
        <v>2.3148786375246488E-2</v>
      </c>
      <c r="G21" s="132">
        <f t="shared" si="20"/>
        <v>1.6172428191664635E-2</v>
      </c>
      <c r="H21" s="132">
        <f t="shared" si="20"/>
        <v>1.150140666602608E-2</v>
      </c>
      <c r="I21" s="132">
        <f t="shared" si="20"/>
        <v>1.0693989908699034E-2</v>
      </c>
      <c r="J21" s="130">
        <f t="shared" si="20"/>
        <v>1.1675297431547351E-2</v>
      </c>
      <c r="K21" s="131">
        <f t="shared" si="20"/>
        <v>1.2326512085089373E-2</v>
      </c>
      <c r="L21" s="132">
        <f t="shared" si="20"/>
        <v>2.172220170522424E-2</v>
      </c>
      <c r="M21" s="132">
        <f t="shared" si="20"/>
        <v>7.3969508752117441E-2</v>
      </c>
      <c r="N21" s="132">
        <f t="shared" si="20"/>
        <v>1.0092334120678548E-2</v>
      </c>
      <c r="O21" s="132">
        <f t="shared" si="20"/>
        <v>1.1698331549111554E-2</v>
      </c>
      <c r="P21" s="131">
        <f t="shared" si="20"/>
        <v>1.7840038320328752E-2</v>
      </c>
      <c r="Q21" s="132">
        <f t="shared" si="20"/>
        <v>1.6953384682871445E-2</v>
      </c>
      <c r="R21" s="132">
        <f t="shared" si="20"/>
        <v>1.4555903247963889E-2</v>
      </c>
      <c r="S21" s="132">
        <f t="shared" si="20"/>
        <v>2.4625354227765801E-2</v>
      </c>
      <c r="T21" s="132">
        <f t="shared" si="20"/>
        <v>1.979659111004679E-2</v>
      </c>
      <c r="U21" s="131">
        <f t="shared" si="20"/>
        <v>1.9388924761557264E-2</v>
      </c>
      <c r="V21" s="132">
        <f t="shared" si="20"/>
        <v>1.9731970484376041E-2</v>
      </c>
      <c r="W21" s="132">
        <f t="shared" si="20"/>
        <v>2.1184836686134544E-2</v>
      </c>
      <c r="X21" s="132">
        <f t="shared" si="20"/>
        <v>1.8122318376845321E-2</v>
      </c>
      <c r="Y21" s="132">
        <f t="shared" si="20"/>
        <v>2.6711951532953918E-2</v>
      </c>
      <c r="Z21" s="131">
        <f t="shared" si="20"/>
        <v>2.1996404913482159E-2</v>
      </c>
      <c r="AA21" s="132">
        <f t="shared" ref="AA21" si="21">AA20/AA23</f>
        <v>3.6551422722149382E-2</v>
      </c>
    </row>
    <row r="22" spans="1:27">
      <c r="A22" s="8"/>
      <c r="B22" s="100"/>
      <c r="C22" s="16"/>
      <c r="D22" s="16"/>
      <c r="E22" s="16"/>
      <c r="F22" s="17"/>
      <c r="G22" s="61"/>
      <c r="H22" s="61"/>
      <c r="I22" s="61"/>
      <c r="J22" s="16"/>
      <c r="K22" s="17"/>
      <c r="L22" s="61"/>
      <c r="M22" s="61"/>
      <c r="N22" s="61"/>
      <c r="O22" s="61"/>
      <c r="P22" s="17"/>
      <c r="Q22" s="61"/>
      <c r="R22" s="61"/>
      <c r="S22" s="61"/>
      <c r="T22" s="61"/>
      <c r="U22" s="17"/>
      <c r="V22" s="61"/>
      <c r="W22" s="61"/>
      <c r="X22" s="61"/>
      <c r="Y22" s="61"/>
      <c r="Z22" s="17"/>
      <c r="AA22" s="61"/>
    </row>
    <row r="23" spans="1:27">
      <c r="A23" s="22" t="s">
        <v>69</v>
      </c>
      <c r="B23" s="102">
        <f t="shared" ref="B23:Z23" si="22">SUM(B20,B17,B10)</f>
        <v>84984</v>
      </c>
      <c r="C23" s="23">
        <f t="shared" si="22"/>
        <v>98344.638000000006</v>
      </c>
      <c r="D23" s="23">
        <f t="shared" si="22"/>
        <v>82107.842080000002</v>
      </c>
      <c r="E23" s="23">
        <f t="shared" si="22"/>
        <v>108964.02237000001</v>
      </c>
      <c r="F23" s="24">
        <f t="shared" si="22"/>
        <v>374400.50245000003</v>
      </c>
      <c r="G23" s="81">
        <f t="shared" si="22"/>
        <v>80197.955719999998</v>
      </c>
      <c r="H23" s="81">
        <f t="shared" si="22"/>
        <v>104796.64488000001</v>
      </c>
      <c r="I23" s="81">
        <f t="shared" si="22"/>
        <v>86390.070299999992</v>
      </c>
      <c r="J23" s="81">
        <f t="shared" si="22"/>
        <v>124279.48911000001</v>
      </c>
      <c r="K23" s="24">
        <f t="shared" si="22"/>
        <v>395664.16000999999</v>
      </c>
      <c r="L23" s="81">
        <f t="shared" si="22"/>
        <v>34902.090049999999</v>
      </c>
      <c r="M23" s="81">
        <f t="shared" si="22"/>
        <v>8855</v>
      </c>
      <c r="N23" s="81">
        <f t="shared" si="22"/>
        <v>37256</v>
      </c>
      <c r="O23" s="81">
        <f t="shared" si="22"/>
        <v>55989.909950000001</v>
      </c>
      <c r="P23" s="24">
        <f t="shared" si="22"/>
        <v>137003</v>
      </c>
      <c r="Q23" s="81">
        <f t="shared" si="22"/>
        <v>38754</v>
      </c>
      <c r="R23" s="81">
        <f t="shared" si="22"/>
        <v>50955</v>
      </c>
      <c r="S23" s="81">
        <f t="shared" si="22"/>
        <v>56602</v>
      </c>
      <c r="T23" s="81">
        <f t="shared" si="22"/>
        <v>108572</v>
      </c>
      <c r="U23" s="24">
        <f t="shared" si="22"/>
        <v>254883</v>
      </c>
      <c r="V23" s="81">
        <f t="shared" si="22"/>
        <v>60036</v>
      </c>
      <c r="W23" s="81">
        <f t="shared" si="22"/>
        <v>73968</v>
      </c>
      <c r="X23" s="81">
        <f t="shared" si="22"/>
        <v>68755</v>
      </c>
      <c r="Y23" s="81">
        <f t="shared" si="22"/>
        <v>98046</v>
      </c>
      <c r="Z23" s="24">
        <f t="shared" si="22"/>
        <v>300805</v>
      </c>
      <c r="AA23" s="81">
        <f t="shared" ref="AA23" si="23">SUM(AA20,AA17,AA10)</f>
        <v>86946</v>
      </c>
    </row>
    <row r="24" spans="1:27">
      <c r="A24" s="155" t="s">
        <v>70</v>
      </c>
      <c r="B24" s="124">
        <f>SUM(B8,B14)/B5</f>
        <v>0.18187561250192355</v>
      </c>
      <c r="C24" s="125">
        <f t="shared" ref="C24:Z24" si="24">SUM(C8,C14)/C5</f>
        <v>0.17774034981201692</v>
      </c>
      <c r="D24" s="125">
        <f t="shared" si="24"/>
        <v>0.17768761106080927</v>
      </c>
      <c r="E24" s="125">
        <f t="shared" si="24"/>
        <v>0.17646336298178739</v>
      </c>
      <c r="F24" s="126">
        <f t="shared" si="24"/>
        <v>0.17842703552670972</v>
      </c>
      <c r="G24" s="127">
        <f t="shared" si="24"/>
        <v>0.17872415138509559</v>
      </c>
      <c r="H24" s="127">
        <f t="shared" si="24"/>
        <v>0.17700349373585991</v>
      </c>
      <c r="I24" s="127">
        <f t="shared" si="24"/>
        <v>0.17561609171870016</v>
      </c>
      <c r="J24" s="125">
        <f t="shared" si="24"/>
        <v>0.17865269620384386</v>
      </c>
      <c r="K24" s="126">
        <f t="shared" si="24"/>
        <v>0.17744221312695477</v>
      </c>
      <c r="L24" s="127">
        <f t="shared" si="24"/>
        <v>0.17432304776118643</v>
      </c>
      <c r="M24" s="127">
        <f t="shared" si="24"/>
        <v>0.15387869092666184</v>
      </c>
      <c r="N24" s="127">
        <f t="shared" si="24"/>
        <v>0.1614468556160342</v>
      </c>
      <c r="O24" s="127">
        <f t="shared" si="24"/>
        <v>0.19496752323700262</v>
      </c>
      <c r="P24" s="126">
        <f t="shared" si="24"/>
        <v>0.17786417793510573</v>
      </c>
      <c r="Q24" s="127">
        <f t="shared" si="24"/>
        <v>0.18418593680543585</v>
      </c>
      <c r="R24" s="127">
        <f t="shared" si="24"/>
        <v>0.1810552884172516</v>
      </c>
      <c r="S24" s="127">
        <f t="shared" si="24"/>
        <v>0.18033306787508899</v>
      </c>
      <c r="T24" s="127">
        <f t="shared" si="24"/>
        <v>0.18483119794134656</v>
      </c>
      <c r="U24" s="126">
        <f t="shared" si="24"/>
        <v>0.18307742557807041</v>
      </c>
      <c r="V24" s="127">
        <f t="shared" si="24"/>
        <v>0.18597111710879757</v>
      </c>
      <c r="W24" s="127">
        <f t="shared" si="24"/>
        <v>0.18598628479225493</v>
      </c>
      <c r="X24" s="127">
        <f t="shared" si="24"/>
        <v>0.18328327119341364</v>
      </c>
      <c r="Y24" s="127">
        <f t="shared" si="24"/>
        <v>0.18232502670792108</v>
      </c>
      <c r="Z24" s="126">
        <f t="shared" si="24"/>
        <v>0.18433599216396424</v>
      </c>
      <c r="AA24" s="127">
        <f t="shared" ref="AA24" si="25">SUM(AA8,AA14)/AA5</f>
        <v>0.18336942367624037</v>
      </c>
    </row>
    <row r="25" spans="1:27" ht="22.75" customHeight="1">
      <c r="A25" s="104" t="s">
        <v>26</v>
      </c>
      <c r="B25" s="25"/>
      <c r="C25" s="25"/>
      <c r="D25" s="25"/>
      <c r="E25" s="25"/>
      <c r="F25" s="10"/>
      <c r="G25" s="25"/>
      <c r="H25" s="25"/>
      <c r="I25" s="25"/>
      <c r="J25" s="25"/>
      <c r="K25" s="10"/>
      <c r="L25" s="25"/>
      <c r="M25" s="25"/>
      <c r="N25" s="25"/>
      <c r="O25" s="25"/>
      <c r="P25" s="10"/>
      <c r="Q25" s="25"/>
      <c r="R25" s="25"/>
      <c r="S25" s="25"/>
      <c r="T25" s="25"/>
      <c r="U25" s="10"/>
      <c r="V25" s="25"/>
      <c r="W25" s="25"/>
      <c r="X25" s="25"/>
      <c r="Y25" s="25"/>
      <c r="Z25" s="10"/>
      <c r="AA25" s="25"/>
    </row>
    <row r="26" spans="1:27" ht="12.65" customHeight="1">
      <c r="A26" s="104"/>
      <c r="B26" s="25"/>
      <c r="C26" s="25"/>
      <c r="D26" s="25"/>
      <c r="E26" s="25"/>
      <c r="F26" s="10"/>
      <c r="G26" s="25"/>
      <c r="H26" s="25"/>
      <c r="I26" s="25"/>
      <c r="J26" s="25"/>
      <c r="K26" s="10"/>
      <c r="L26" s="25"/>
      <c r="M26" s="25"/>
      <c r="N26" s="25"/>
      <c r="O26" s="25"/>
      <c r="P26" s="10"/>
      <c r="Q26" s="25"/>
      <c r="R26" s="25"/>
      <c r="S26" s="25"/>
      <c r="T26" s="25"/>
      <c r="U26" s="10"/>
      <c r="V26" s="25"/>
      <c r="W26" s="25"/>
      <c r="X26" s="25"/>
      <c r="Y26" s="25"/>
      <c r="Z26" s="10"/>
      <c r="AA26" s="25"/>
    </row>
    <row r="27" spans="1:27">
      <c r="A27" s="104" t="s">
        <v>56</v>
      </c>
      <c r="B27" s="128">
        <f t="shared" ref="B27:Z27" si="26">B10-B37</f>
        <v>11828</v>
      </c>
      <c r="C27" s="27">
        <f t="shared" si="26"/>
        <v>14821.525119999998</v>
      </c>
      <c r="D27" s="27">
        <f t="shared" si="26"/>
        <v>10959.060079999999</v>
      </c>
      <c r="E27" s="27">
        <f t="shared" si="26"/>
        <v>12572</v>
      </c>
      <c r="F27" s="17">
        <f t="shared" si="26"/>
        <v>50180.585200000001</v>
      </c>
      <c r="G27" s="27">
        <f t="shared" si="26"/>
        <v>11079.960040000002</v>
      </c>
      <c r="H27" s="27">
        <f t="shared" si="26"/>
        <v>18766.148130000001</v>
      </c>
      <c r="I27" s="27">
        <f t="shared" si="26"/>
        <v>12545.215759999999</v>
      </c>
      <c r="J27" s="27">
        <f t="shared" si="26"/>
        <v>14570.677060000002</v>
      </c>
      <c r="K27" s="17">
        <f t="shared" si="26"/>
        <v>56962.00099000003</v>
      </c>
      <c r="L27" s="27">
        <f t="shared" si="26"/>
        <v>11111.93981</v>
      </c>
      <c r="M27" s="27">
        <f t="shared" si="26"/>
        <v>5488</v>
      </c>
      <c r="N27" s="27">
        <f t="shared" si="26"/>
        <v>11983</v>
      </c>
      <c r="O27" s="27">
        <f t="shared" si="26"/>
        <v>6154.9214199999988</v>
      </c>
      <c r="P27" s="17">
        <f t="shared" si="26"/>
        <v>34737.861230000002</v>
      </c>
      <c r="Q27" s="27">
        <f t="shared" si="26"/>
        <v>4706.9885300000005</v>
      </c>
      <c r="R27" s="27">
        <f t="shared" si="26"/>
        <v>6370.3039499999995</v>
      </c>
      <c r="S27" s="27">
        <f t="shared" si="26"/>
        <v>9749.1556999999993</v>
      </c>
      <c r="T27" s="27">
        <f t="shared" si="26"/>
        <v>10893.644509999998</v>
      </c>
      <c r="U27" s="17">
        <f t="shared" si="26"/>
        <v>31720.092690000005</v>
      </c>
      <c r="V27" s="27">
        <f t="shared" si="26"/>
        <v>8363.3714199999995</v>
      </c>
      <c r="W27" s="27">
        <f t="shared" si="26"/>
        <v>12191</v>
      </c>
      <c r="X27" s="27">
        <f t="shared" si="26"/>
        <v>12828</v>
      </c>
      <c r="Y27" s="27">
        <f t="shared" si="26"/>
        <v>17198</v>
      </c>
      <c r="Z27" s="17">
        <f t="shared" si="26"/>
        <v>50580.371419999996</v>
      </c>
      <c r="AA27" s="27">
        <f t="shared" ref="AA27" si="27">AA10-AA37</f>
        <v>14106</v>
      </c>
    </row>
    <row r="28" spans="1:27">
      <c r="A28" s="104"/>
      <c r="B28" s="27"/>
      <c r="C28" s="27"/>
      <c r="D28" s="27"/>
      <c r="E28" s="27"/>
      <c r="F28" s="17"/>
      <c r="G28" s="27"/>
      <c r="H28" s="27"/>
      <c r="I28" s="27"/>
      <c r="J28" s="27"/>
      <c r="K28" s="17"/>
      <c r="L28" s="27"/>
      <c r="M28" s="27"/>
      <c r="N28" s="27"/>
      <c r="O28" s="27"/>
      <c r="P28" s="17"/>
      <c r="Q28" s="27"/>
      <c r="R28" s="27"/>
      <c r="S28" s="27"/>
      <c r="T28" s="27"/>
      <c r="U28" s="17"/>
      <c r="V28" s="27"/>
      <c r="W28" s="27"/>
      <c r="X28" s="27"/>
      <c r="Y28" s="27"/>
      <c r="Z28" s="17"/>
      <c r="AA28" s="27"/>
    </row>
    <row r="29" spans="1:27">
      <c r="A29" s="104" t="s">
        <v>57</v>
      </c>
      <c r="B29" s="128">
        <f t="shared" ref="B29:Z29" si="28">B17-B39</f>
        <v>19645</v>
      </c>
      <c r="C29" s="27">
        <f t="shared" si="28"/>
        <v>20946</v>
      </c>
      <c r="D29" s="27">
        <f t="shared" si="28"/>
        <v>26778</v>
      </c>
      <c r="E29" s="27">
        <f t="shared" si="28"/>
        <v>39838</v>
      </c>
      <c r="F29" s="17">
        <f t="shared" si="28"/>
        <v>107207</v>
      </c>
      <c r="G29" s="27">
        <f t="shared" si="28"/>
        <v>23189</v>
      </c>
      <c r="H29" s="27">
        <f t="shared" si="28"/>
        <v>25698.187919999997</v>
      </c>
      <c r="I29" s="27">
        <f t="shared" si="28"/>
        <v>26302</v>
      </c>
      <c r="J29" s="27">
        <f t="shared" si="28"/>
        <v>46580.812050000008</v>
      </c>
      <c r="K29" s="17">
        <f t="shared" si="28"/>
        <v>121769.99997</v>
      </c>
      <c r="L29" s="27">
        <f t="shared" si="28"/>
        <v>17959</v>
      </c>
      <c r="M29" s="27">
        <f t="shared" si="28"/>
        <v>10753</v>
      </c>
      <c r="N29" s="27">
        <f t="shared" si="28"/>
        <v>21242</v>
      </c>
      <c r="O29" s="27">
        <f t="shared" si="28"/>
        <v>29202</v>
      </c>
      <c r="P29" s="17">
        <f t="shared" si="28"/>
        <v>79156</v>
      </c>
      <c r="Q29" s="27">
        <f t="shared" si="28"/>
        <v>16409</v>
      </c>
      <c r="R29" s="27">
        <f t="shared" si="28"/>
        <v>18685</v>
      </c>
      <c r="S29" s="27">
        <f t="shared" si="28"/>
        <v>19042</v>
      </c>
      <c r="T29" s="27">
        <f t="shared" si="28"/>
        <v>32775</v>
      </c>
      <c r="U29" s="17">
        <f t="shared" si="28"/>
        <v>86911</v>
      </c>
      <c r="V29" s="27">
        <f t="shared" si="28"/>
        <v>19447</v>
      </c>
      <c r="W29" s="27">
        <f t="shared" si="28"/>
        <v>17148</v>
      </c>
      <c r="X29" s="27">
        <f t="shared" si="28"/>
        <v>23790</v>
      </c>
      <c r="Y29" s="27">
        <f t="shared" si="28"/>
        <v>30928</v>
      </c>
      <c r="Z29" s="17">
        <f t="shared" si="28"/>
        <v>91313</v>
      </c>
      <c r="AA29" s="27">
        <f t="shared" ref="AA29" si="29">AA17-AA39</f>
        <v>21776</v>
      </c>
    </row>
    <row r="30" spans="1:27" ht="11.15" customHeight="1">
      <c r="A30" s="105"/>
      <c r="B30" s="25"/>
      <c r="C30" s="25"/>
      <c r="D30" s="25"/>
      <c r="E30" s="25"/>
      <c r="F30" s="10"/>
      <c r="G30" s="25"/>
      <c r="H30" s="25"/>
      <c r="I30" s="25"/>
      <c r="J30" s="25"/>
      <c r="K30" s="10"/>
      <c r="L30" s="25"/>
      <c r="M30" s="25"/>
      <c r="N30" s="25"/>
      <c r="O30" s="25"/>
      <c r="P30" s="10"/>
      <c r="Q30" s="25"/>
      <c r="R30" s="25"/>
      <c r="S30" s="25"/>
      <c r="T30" s="25"/>
      <c r="U30" s="10"/>
      <c r="V30" s="25"/>
      <c r="W30" s="25"/>
      <c r="X30" s="25"/>
      <c r="Y30" s="25"/>
      <c r="Z30" s="10"/>
      <c r="AA30" s="25"/>
    </row>
    <row r="31" spans="1:27" ht="9" customHeight="1">
      <c r="A31" s="104"/>
      <c r="B31" s="27"/>
      <c r="C31" s="27"/>
      <c r="D31" s="27"/>
      <c r="E31" s="27"/>
      <c r="F31" s="17"/>
      <c r="G31" s="27"/>
      <c r="H31" s="27"/>
      <c r="I31" s="27"/>
      <c r="J31" s="27"/>
      <c r="K31" s="17"/>
      <c r="L31" s="27"/>
      <c r="M31" s="27"/>
      <c r="N31" s="27"/>
      <c r="O31" s="27"/>
      <c r="P31" s="17"/>
      <c r="Q31" s="27"/>
      <c r="R31" s="27"/>
      <c r="S31" s="27"/>
      <c r="T31" s="27"/>
      <c r="U31" s="17"/>
      <c r="V31" s="27"/>
      <c r="W31" s="27"/>
      <c r="X31" s="27"/>
      <c r="Y31" s="27"/>
      <c r="Z31" s="17"/>
      <c r="AA31" s="27"/>
    </row>
    <row r="32" spans="1:27">
      <c r="A32" s="104" t="s">
        <v>61</v>
      </c>
      <c r="B32" s="128">
        <f t="shared" ref="B32:Z32" si="30">B20-B42</f>
        <v>2819</v>
      </c>
      <c r="C32" s="27">
        <f t="shared" si="30"/>
        <v>2173.1128799999997</v>
      </c>
      <c r="D32" s="27">
        <f t="shared" si="30"/>
        <v>2180.2820000000002</v>
      </c>
      <c r="E32" s="27">
        <f t="shared" si="30"/>
        <v>1911.5223699999999</v>
      </c>
      <c r="F32" s="17">
        <f t="shared" si="30"/>
        <v>9083.9172500000004</v>
      </c>
      <c r="G32" s="27">
        <f t="shared" si="30"/>
        <v>788.99567999999999</v>
      </c>
      <c r="H32" s="27">
        <f t="shared" si="30"/>
        <v>779.30882999999994</v>
      </c>
      <c r="I32" s="27">
        <f t="shared" si="30"/>
        <v>422.85454000000004</v>
      </c>
      <c r="J32" s="27">
        <f t="shared" si="30"/>
        <v>770</v>
      </c>
      <c r="K32" s="17">
        <f t="shared" si="30"/>
        <v>2761.1590500000002</v>
      </c>
      <c r="L32" s="27">
        <f t="shared" si="30"/>
        <v>745.15023999999994</v>
      </c>
      <c r="M32" s="27">
        <f t="shared" si="30"/>
        <v>302</v>
      </c>
      <c r="N32" s="27">
        <f t="shared" si="30"/>
        <v>202</v>
      </c>
      <c r="O32" s="27">
        <f t="shared" si="30"/>
        <v>319.98852999999997</v>
      </c>
      <c r="P32" s="17">
        <f t="shared" si="30"/>
        <v>1569.13877</v>
      </c>
      <c r="Q32" s="27">
        <f t="shared" si="30"/>
        <v>357.01147000000003</v>
      </c>
      <c r="R32" s="27">
        <f t="shared" si="30"/>
        <v>296.69605000000001</v>
      </c>
      <c r="S32" s="27">
        <f t="shared" si="30"/>
        <v>326.84429999999998</v>
      </c>
      <c r="T32" s="27">
        <f t="shared" si="30"/>
        <v>865.35548999999992</v>
      </c>
      <c r="U32" s="17">
        <f t="shared" si="30"/>
        <v>1845.9073099999996</v>
      </c>
      <c r="V32" s="27">
        <f t="shared" si="30"/>
        <v>454.62858000000006</v>
      </c>
      <c r="W32" s="27">
        <f t="shared" si="30"/>
        <v>594</v>
      </c>
      <c r="X32" s="27">
        <f t="shared" si="30"/>
        <v>436</v>
      </c>
      <c r="Y32" s="27">
        <f t="shared" si="30"/>
        <v>1072</v>
      </c>
      <c r="Z32" s="17">
        <f t="shared" si="30"/>
        <v>2556.6285800000005</v>
      </c>
      <c r="AA32" s="27">
        <f t="shared" ref="AA32" si="31">AA20-AA42</f>
        <v>1013</v>
      </c>
    </row>
    <row r="33" spans="1:90">
      <c r="A33" s="104"/>
      <c r="B33" s="27"/>
      <c r="C33" s="27"/>
      <c r="D33" s="27"/>
      <c r="E33" s="27"/>
      <c r="F33" s="17"/>
      <c r="G33" s="27"/>
      <c r="H33" s="27"/>
      <c r="I33" s="27"/>
      <c r="J33" s="27"/>
      <c r="K33" s="17"/>
      <c r="L33" s="27"/>
      <c r="M33" s="27"/>
      <c r="N33" s="27"/>
      <c r="O33" s="27"/>
      <c r="P33" s="17"/>
      <c r="Q33" s="27"/>
      <c r="R33" s="27"/>
      <c r="S33" s="27"/>
      <c r="T33" s="27"/>
      <c r="U33" s="17"/>
      <c r="V33" s="27"/>
      <c r="W33" s="27"/>
      <c r="X33" s="27"/>
      <c r="Y33" s="27"/>
      <c r="Z33" s="17"/>
      <c r="AA33" s="27"/>
    </row>
    <row r="34" spans="1:90">
      <c r="A34" s="106" t="s">
        <v>9</v>
      </c>
      <c r="B34" s="28">
        <f t="shared" ref="B34:Z34" si="32">B23-B44</f>
        <v>34292</v>
      </c>
      <c r="C34" s="28">
        <f t="shared" si="32"/>
        <v>37940.638000000006</v>
      </c>
      <c r="D34" s="28">
        <f t="shared" si="32"/>
        <v>39917.342080000002</v>
      </c>
      <c r="E34" s="28">
        <f t="shared" si="32"/>
        <v>54321.522370000006</v>
      </c>
      <c r="F34" s="24">
        <f t="shared" si="32"/>
        <v>166471.50245000003</v>
      </c>
      <c r="G34" s="28">
        <f t="shared" si="32"/>
        <v>35057.955719999998</v>
      </c>
      <c r="H34" s="28">
        <f t="shared" si="32"/>
        <v>45243.644880000007</v>
      </c>
      <c r="I34" s="28">
        <f t="shared" si="32"/>
        <v>39270.070299999992</v>
      </c>
      <c r="J34" s="28">
        <f t="shared" si="32"/>
        <v>61921.48911000001</v>
      </c>
      <c r="K34" s="24">
        <f t="shared" si="32"/>
        <v>181493.16000999999</v>
      </c>
      <c r="L34" s="28">
        <f t="shared" si="32"/>
        <v>29816.090049999999</v>
      </c>
      <c r="M34" s="28">
        <f t="shared" si="32"/>
        <v>16543</v>
      </c>
      <c r="N34" s="28">
        <f t="shared" si="32"/>
        <v>33427</v>
      </c>
      <c r="O34" s="28">
        <f t="shared" si="32"/>
        <v>35676.909950000001</v>
      </c>
      <c r="P34" s="24">
        <f t="shared" si="32"/>
        <v>115463</v>
      </c>
      <c r="Q34" s="28">
        <f t="shared" si="32"/>
        <v>21473</v>
      </c>
      <c r="R34" s="28">
        <f t="shared" si="32"/>
        <v>25352</v>
      </c>
      <c r="S34" s="28">
        <f t="shared" si="32"/>
        <v>29118</v>
      </c>
      <c r="T34" s="28">
        <f t="shared" si="32"/>
        <v>44534</v>
      </c>
      <c r="U34" s="24">
        <f t="shared" si="32"/>
        <v>120477</v>
      </c>
      <c r="V34" s="28">
        <f t="shared" si="32"/>
        <v>28265</v>
      </c>
      <c r="W34" s="28">
        <f t="shared" si="32"/>
        <v>29933</v>
      </c>
      <c r="X34" s="28">
        <f t="shared" si="32"/>
        <v>37054</v>
      </c>
      <c r="Y34" s="28">
        <f t="shared" si="32"/>
        <v>49198</v>
      </c>
      <c r="Z34" s="24">
        <f t="shared" si="32"/>
        <v>144450</v>
      </c>
      <c r="AA34" s="28">
        <f t="shared" ref="AA34" si="33">AA23-AA44</f>
        <v>36895</v>
      </c>
    </row>
    <row r="35" spans="1:90" ht="20.149999999999999" customHeight="1">
      <c r="A35" s="107" t="s">
        <v>27</v>
      </c>
      <c r="B35" s="9"/>
      <c r="C35" s="9"/>
      <c r="D35" s="9"/>
      <c r="E35" s="9"/>
      <c r="F35" s="10"/>
      <c r="G35" s="9"/>
      <c r="H35" s="9"/>
      <c r="I35" s="9"/>
      <c r="J35" s="9"/>
      <c r="K35" s="10"/>
      <c r="L35" s="9"/>
      <c r="M35" s="9"/>
      <c r="N35" s="9"/>
      <c r="O35" s="9"/>
      <c r="P35" s="10"/>
      <c r="Q35" s="9"/>
      <c r="R35" s="9"/>
      <c r="S35" s="9"/>
      <c r="T35" s="9"/>
      <c r="U35" s="10"/>
      <c r="V35" s="9"/>
      <c r="W35" s="9"/>
      <c r="X35" s="9"/>
      <c r="Y35" s="9"/>
      <c r="Z35" s="10"/>
      <c r="AA35" s="9"/>
    </row>
    <row r="36" spans="1:90" ht="9.65" customHeight="1">
      <c r="A36" s="107"/>
      <c r="B36" s="9"/>
      <c r="C36" s="9"/>
      <c r="D36" s="9"/>
      <c r="E36" s="9"/>
      <c r="F36" s="10"/>
      <c r="G36" s="9"/>
      <c r="H36" s="9"/>
      <c r="I36" s="9"/>
      <c r="J36" s="9"/>
      <c r="K36" s="10"/>
      <c r="L36" s="9"/>
      <c r="M36" s="9"/>
      <c r="N36" s="9"/>
      <c r="O36" s="9"/>
      <c r="P36" s="10"/>
      <c r="Q36" s="9"/>
      <c r="R36" s="9"/>
      <c r="S36" s="9"/>
      <c r="T36" s="9"/>
      <c r="U36" s="10"/>
      <c r="V36" s="9"/>
      <c r="W36" s="9"/>
      <c r="X36" s="9"/>
      <c r="Y36" s="9"/>
      <c r="Z36" s="10"/>
      <c r="AA36" s="9"/>
    </row>
    <row r="37" spans="1:90">
      <c r="A37" s="107" t="s">
        <v>56</v>
      </c>
      <c r="B37" s="100">
        <v>19006</v>
      </c>
      <c r="C37" s="16">
        <v>23796</v>
      </c>
      <c r="D37" s="16">
        <v>14481</v>
      </c>
      <c r="E37" s="16">
        <v>16495</v>
      </c>
      <c r="F37" s="17">
        <f>SUM(B37:E37)</f>
        <v>73778</v>
      </c>
      <c r="G37" s="16">
        <v>19634</v>
      </c>
      <c r="H37" s="16">
        <v>24449</v>
      </c>
      <c r="I37" s="61">
        <v>18685</v>
      </c>
      <c r="J37" s="16">
        <v>14508</v>
      </c>
      <c r="K37" s="17">
        <f>SUM(G37:J37)</f>
        <v>77276</v>
      </c>
      <c r="L37" s="16">
        <v>1970</v>
      </c>
      <c r="M37" s="16">
        <v>-1760</v>
      </c>
      <c r="N37" s="61">
        <v>-3232</v>
      </c>
      <c r="O37" s="61">
        <v>5226</v>
      </c>
      <c r="P37" s="17">
        <f>SUM(L37:O37)</f>
        <v>2204</v>
      </c>
      <c r="Q37" s="16">
        <v>8051</v>
      </c>
      <c r="R37" s="16">
        <v>7279</v>
      </c>
      <c r="S37" s="61">
        <v>7882</v>
      </c>
      <c r="T37" s="61">
        <v>22057</v>
      </c>
      <c r="U37" s="17">
        <f>SUM(Q37:T37)</f>
        <v>45269</v>
      </c>
      <c r="V37" s="16">
        <v>12625</v>
      </c>
      <c r="W37" s="16">
        <v>17353</v>
      </c>
      <c r="X37" s="16">
        <v>9140</v>
      </c>
      <c r="Y37" s="61">
        <v>12122</v>
      </c>
      <c r="Z37" s="17">
        <f>SUM(V37:Y37)</f>
        <v>51240</v>
      </c>
      <c r="AA37" s="16">
        <v>17995</v>
      </c>
    </row>
    <row r="38" spans="1:90">
      <c r="A38" s="107"/>
      <c r="B38" s="70"/>
      <c r="C38" s="16"/>
      <c r="D38" s="16"/>
      <c r="E38" s="16"/>
      <c r="F38" s="17"/>
      <c r="G38" s="70"/>
      <c r="H38" s="70"/>
      <c r="I38" s="61"/>
      <c r="J38" s="16"/>
      <c r="K38" s="17"/>
      <c r="L38" s="70"/>
      <c r="M38" s="70"/>
      <c r="N38" s="82"/>
      <c r="O38" s="82"/>
      <c r="P38" s="17"/>
      <c r="Q38" s="70"/>
      <c r="R38" s="70"/>
      <c r="S38" s="82"/>
      <c r="T38" s="82"/>
      <c r="U38" s="17"/>
      <c r="V38" s="70"/>
      <c r="W38" s="70"/>
      <c r="X38" s="70"/>
      <c r="Y38" s="82"/>
      <c r="Z38" s="17"/>
      <c r="AA38" s="70"/>
    </row>
    <row r="39" spans="1:90">
      <c r="A39" s="107" t="s">
        <v>57</v>
      </c>
      <c r="B39" s="100">
        <v>33173</v>
      </c>
      <c r="C39" s="16">
        <v>34659</v>
      </c>
      <c r="D39" s="16">
        <v>28235</v>
      </c>
      <c r="E39" s="16">
        <v>38501</v>
      </c>
      <c r="F39" s="17">
        <f>SUM(B39:E39)</f>
        <v>134568</v>
      </c>
      <c r="G39" s="16">
        <v>24998</v>
      </c>
      <c r="H39" s="16">
        <v>34678</v>
      </c>
      <c r="I39" s="61">
        <v>27934</v>
      </c>
      <c r="J39" s="16">
        <v>47169</v>
      </c>
      <c r="K39" s="17">
        <f>SUM(G39:J39)</f>
        <v>134779</v>
      </c>
      <c r="L39" s="16">
        <v>3103</v>
      </c>
      <c r="M39" s="16">
        <v>-6281</v>
      </c>
      <c r="N39" s="61">
        <v>6887</v>
      </c>
      <c r="O39" s="61">
        <v>14752</v>
      </c>
      <c r="P39" s="17">
        <f>SUM(L39:O39)</f>
        <v>18461</v>
      </c>
      <c r="Q39" s="16">
        <v>8930</v>
      </c>
      <c r="R39" s="16">
        <v>17879</v>
      </c>
      <c r="S39" s="61">
        <v>18535</v>
      </c>
      <c r="T39" s="61">
        <v>40697</v>
      </c>
      <c r="U39" s="17">
        <f>SUM(Q39:T39)</f>
        <v>86041</v>
      </c>
      <c r="V39" s="16">
        <v>18416</v>
      </c>
      <c r="W39" s="16">
        <v>25709</v>
      </c>
      <c r="X39" s="16">
        <v>21751</v>
      </c>
      <c r="Y39" s="61">
        <v>35179</v>
      </c>
      <c r="Z39" s="17">
        <f>SUM(V39:Y39)</f>
        <v>101055</v>
      </c>
      <c r="AA39" s="16">
        <v>29891</v>
      </c>
    </row>
    <row r="40" spans="1:90" ht="10.5" customHeight="1">
      <c r="A40" s="108"/>
      <c r="B40" s="9"/>
      <c r="C40" s="9"/>
      <c r="D40" s="9"/>
      <c r="E40" s="9"/>
      <c r="F40" s="10"/>
      <c r="G40" s="9"/>
      <c r="H40" s="9"/>
      <c r="I40" s="43"/>
      <c r="J40" s="9"/>
      <c r="K40" s="10"/>
      <c r="L40" s="43"/>
      <c r="M40" s="43"/>
      <c r="N40" s="43"/>
      <c r="O40" s="43"/>
      <c r="P40" s="10"/>
      <c r="Q40" s="43"/>
      <c r="R40" s="43"/>
      <c r="S40" s="43"/>
      <c r="T40" s="43"/>
      <c r="U40" s="10"/>
      <c r="V40" s="43"/>
      <c r="W40" s="43"/>
      <c r="X40" s="43"/>
      <c r="Y40" s="43"/>
      <c r="Z40" s="10"/>
      <c r="AA40" s="43"/>
    </row>
    <row r="41" spans="1:90" ht="7.5" customHeight="1">
      <c r="A41" s="107"/>
      <c r="B41" s="16"/>
      <c r="C41" s="16"/>
      <c r="D41" s="16"/>
      <c r="E41" s="16"/>
      <c r="F41" s="19"/>
      <c r="G41" s="16"/>
      <c r="H41" s="16"/>
      <c r="I41" s="61"/>
      <c r="J41" s="16"/>
      <c r="K41" s="19"/>
      <c r="L41" s="61"/>
      <c r="M41" s="61"/>
      <c r="N41" s="61"/>
      <c r="O41" s="61"/>
      <c r="P41" s="19"/>
      <c r="Q41" s="61"/>
      <c r="R41" s="61"/>
      <c r="S41" s="61"/>
      <c r="T41" s="61"/>
      <c r="U41" s="19"/>
      <c r="V41" s="61"/>
      <c r="W41" s="61"/>
      <c r="X41" s="61"/>
      <c r="Y41" s="61"/>
      <c r="Z41" s="19"/>
      <c r="AA41" s="61"/>
    </row>
    <row r="42" spans="1:90">
      <c r="A42" s="107" t="s">
        <v>61</v>
      </c>
      <c r="B42" s="20">
        <v>-1487</v>
      </c>
      <c r="C42" s="20">
        <v>1949</v>
      </c>
      <c r="D42" s="20">
        <v>-525.5</v>
      </c>
      <c r="E42" s="20">
        <v>-353.5</v>
      </c>
      <c r="F42" s="17">
        <f>SUM(B42:E42)</f>
        <v>-417</v>
      </c>
      <c r="G42" s="20">
        <v>508</v>
      </c>
      <c r="H42" s="20">
        <v>426</v>
      </c>
      <c r="I42" s="80">
        <v>501</v>
      </c>
      <c r="J42" s="20">
        <v>681</v>
      </c>
      <c r="K42" s="17">
        <f>SUM(G42:J42)</f>
        <v>2116</v>
      </c>
      <c r="L42" s="20">
        <v>13</v>
      </c>
      <c r="M42" s="20">
        <v>353</v>
      </c>
      <c r="N42" s="80">
        <v>174</v>
      </c>
      <c r="O42" s="80">
        <v>335</v>
      </c>
      <c r="P42" s="17">
        <f>SUM(L42:O42)</f>
        <v>875</v>
      </c>
      <c r="Q42" s="20">
        <v>300</v>
      </c>
      <c r="R42" s="20">
        <v>445</v>
      </c>
      <c r="S42" s="80">
        <v>1067</v>
      </c>
      <c r="T42" s="80">
        <v>1284</v>
      </c>
      <c r="U42" s="17">
        <f>SUM(Q42:T42)</f>
        <v>3096</v>
      </c>
      <c r="V42" s="20">
        <v>730</v>
      </c>
      <c r="W42" s="20">
        <v>973</v>
      </c>
      <c r="X42" s="20">
        <v>810</v>
      </c>
      <c r="Y42" s="80">
        <v>1547</v>
      </c>
      <c r="Z42" s="17">
        <f>SUM(V42:Y42)</f>
        <v>4060</v>
      </c>
      <c r="AA42" s="20">
        <v>2165</v>
      </c>
    </row>
    <row r="43" spans="1:90">
      <c r="A43" s="107"/>
      <c r="B43" s="16"/>
      <c r="C43" s="16"/>
      <c r="D43" s="16"/>
      <c r="E43" s="16"/>
      <c r="F43" s="17"/>
      <c r="G43" s="16"/>
      <c r="H43" s="16"/>
      <c r="I43" s="61"/>
      <c r="J43" s="16"/>
      <c r="K43" s="17"/>
      <c r="L43" s="16"/>
      <c r="M43" s="16"/>
      <c r="N43" s="61"/>
      <c r="O43" s="61"/>
      <c r="P43" s="17"/>
      <c r="Q43" s="16"/>
      <c r="R43" s="16"/>
      <c r="S43" s="61"/>
      <c r="T43" s="61"/>
      <c r="U43" s="17"/>
      <c r="V43" s="16"/>
      <c r="W43" s="16"/>
      <c r="X43" s="16"/>
      <c r="Y43" s="61"/>
      <c r="Z43" s="17"/>
      <c r="AA43" s="16"/>
    </row>
    <row r="44" spans="1:90">
      <c r="A44" s="109" t="s">
        <v>9</v>
      </c>
      <c r="B44" s="23">
        <f t="shared" ref="B44:Z44" si="34">B37+B39+B42</f>
        <v>50692</v>
      </c>
      <c r="C44" s="23">
        <f t="shared" si="34"/>
        <v>60404</v>
      </c>
      <c r="D44" s="23">
        <f t="shared" si="34"/>
        <v>42190.5</v>
      </c>
      <c r="E44" s="23">
        <f t="shared" si="34"/>
        <v>54642.5</v>
      </c>
      <c r="F44" s="24">
        <f t="shared" si="34"/>
        <v>207929</v>
      </c>
      <c r="G44" s="23">
        <f t="shared" si="34"/>
        <v>45140</v>
      </c>
      <c r="H44" s="23">
        <f t="shared" si="34"/>
        <v>59553</v>
      </c>
      <c r="I44" s="81">
        <f t="shared" si="34"/>
        <v>47120</v>
      </c>
      <c r="J44" s="23">
        <f t="shared" si="34"/>
        <v>62358</v>
      </c>
      <c r="K44" s="24">
        <f t="shared" si="34"/>
        <v>214171</v>
      </c>
      <c r="L44" s="23">
        <f t="shared" si="34"/>
        <v>5086</v>
      </c>
      <c r="M44" s="23">
        <f t="shared" si="34"/>
        <v>-7688</v>
      </c>
      <c r="N44" s="81">
        <f t="shared" si="34"/>
        <v>3829</v>
      </c>
      <c r="O44" s="81">
        <f t="shared" si="34"/>
        <v>20313</v>
      </c>
      <c r="P44" s="24">
        <f t="shared" si="34"/>
        <v>21540</v>
      </c>
      <c r="Q44" s="23">
        <f t="shared" si="34"/>
        <v>17281</v>
      </c>
      <c r="R44" s="23">
        <f t="shared" si="34"/>
        <v>25603</v>
      </c>
      <c r="S44" s="81">
        <f t="shared" si="34"/>
        <v>27484</v>
      </c>
      <c r="T44" s="81">
        <f t="shared" si="34"/>
        <v>64038</v>
      </c>
      <c r="U44" s="24">
        <f t="shared" si="34"/>
        <v>134406</v>
      </c>
      <c r="V44" s="23">
        <f t="shared" si="34"/>
        <v>31771</v>
      </c>
      <c r="W44" s="23">
        <f t="shared" si="34"/>
        <v>44035</v>
      </c>
      <c r="X44" s="23">
        <f t="shared" si="34"/>
        <v>31701</v>
      </c>
      <c r="Y44" s="81">
        <f t="shared" si="34"/>
        <v>48848</v>
      </c>
      <c r="Z44" s="24">
        <f t="shared" si="34"/>
        <v>156355</v>
      </c>
      <c r="AA44" s="23">
        <f t="shared" ref="AA44" si="35">AA37+AA39+AA42</f>
        <v>50051</v>
      </c>
    </row>
    <row r="45" spans="1:90">
      <c r="A45" s="110"/>
      <c r="B45" s="29"/>
      <c r="C45" s="29"/>
      <c r="D45" s="29"/>
      <c r="E45" s="29"/>
      <c r="F45" s="30"/>
      <c r="G45" s="29"/>
      <c r="H45" s="29"/>
      <c r="I45" s="29"/>
      <c r="J45" s="29"/>
      <c r="K45" s="30"/>
      <c r="L45" s="29"/>
      <c r="M45" s="29"/>
      <c r="N45" s="29"/>
      <c r="O45" s="29"/>
      <c r="P45" s="30"/>
      <c r="Q45" s="29"/>
      <c r="R45" s="29"/>
      <c r="S45" s="29"/>
      <c r="T45" s="29"/>
      <c r="U45" s="30"/>
      <c r="V45" s="29"/>
      <c r="W45" s="29"/>
      <c r="X45" s="29"/>
      <c r="Y45" s="29"/>
      <c r="Z45" s="30"/>
      <c r="AA45" s="29"/>
    </row>
    <row r="46" spans="1:90">
      <c r="A46" s="107" t="s">
        <v>10</v>
      </c>
      <c r="B46" s="9"/>
      <c r="C46" s="9"/>
      <c r="D46" s="9"/>
      <c r="E46" s="9"/>
      <c r="F46" s="10"/>
      <c r="G46" s="9"/>
      <c r="H46" s="9"/>
      <c r="I46" s="9"/>
      <c r="J46" s="9"/>
      <c r="K46" s="10"/>
      <c r="L46" s="9"/>
      <c r="M46" s="9"/>
      <c r="N46" s="9"/>
      <c r="O46" s="9"/>
      <c r="P46" s="10"/>
      <c r="Q46" s="9"/>
      <c r="R46" s="9"/>
      <c r="S46" s="9"/>
      <c r="T46" s="9"/>
      <c r="U46" s="10"/>
      <c r="V46" s="9"/>
      <c r="W46" s="9"/>
      <c r="X46" s="9"/>
      <c r="Y46" s="9"/>
      <c r="Z46" s="10"/>
      <c r="AA46" s="9"/>
    </row>
    <row r="47" spans="1:90">
      <c r="A47" s="108" t="s">
        <v>11</v>
      </c>
      <c r="B47" s="31">
        <v>28083</v>
      </c>
      <c r="C47" s="31">
        <v>32608</v>
      </c>
      <c r="D47" s="31">
        <v>26654</v>
      </c>
      <c r="E47" s="31">
        <v>30132</v>
      </c>
      <c r="F47" s="65">
        <f>SUM(B47:E47)</f>
        <v>117477</v>
      </c>
      <c r="G47" s="31">
        <v>27649</v>
      </c>
      <c r="H47" s="31">
        <v>32136</v>
      </c>
      <c r="I47" s="76">
        <v>29482</v>
      </c>
      <c r="J47" s="31">
        <v>34188.999649999998</v>
      </c>
      <c r="K47" s="65">
        <f t="shared" ref="K47:K56" si="36">G47+H47+I47+J47</f>
        <v>123455.99965</v>
      </c>
      <c r="L47" s="31">
        <v>28636</v>
      </c>
      <c r="M47" s="31">
        <v>29796</v>
      </c>
      <c r="N47" s="76">
        <v>24815</v>
      </c>
      <c r="O47" s="76">
        <f>O48+O49</f>
        <v>25238</v>
      </c>
      <c r="P47" s="65">
        <f t="shared" ref="P47:P56" si="37">L47+M47+N47+O47</f>
        <v>108485</v>
      </c>
      <c r="Q47" s="31">
        <f>Q48+Q49</f>
        <v>25209</v>
      </c>
      <c r="R47" s="31">
        <f>R48+R49</f>
        <v>28807</v>
      </c>
      <c r="S47" s="76">
        <f>S48+S49</f>
        <v>28377</v>
      </c>
      <c r="T47" s="76">
        <f>T48+T49</f>
        <v>34929</v>
      </c>
      <c r="U47" s="65">
        <f t="shared" ref="U47:U56" si="38">Q47+R47+S47+T47</f>
        <v>117322</v>
      </c>
      <c r="V47" s="31">
        <f>V48+V49</f>
        <v>30181</v>
      </c>
      <c r="W47" s="31">
        <f>W48+W49</f>
        <v>37095</v>
      </c>
      <c r="X47" s="31">
        <f>X48+X49</f>
        <v>32905</v>
      </c>
      <c r="Y47" s="31">
        <f>Y48+Y49</f>
        <v>37862</v>
      </c>
      <c r="Z47" s="65">
        <f t="shared" ref="Z47:Z56" si="39">V47+W47+X47+Y47</f>
        <v>138043</v>
      </c>
      <c r="AA47" s="31">
        <v>34148</v>
      </c>
    </row>
    <row r="48" spans="1:90" s="64" customFormat="1">
      <c r="A48" s="111" t="s">
        <v>37</v>
      </c>
      <c r="B48" s="31">
        <v>4417</v>
      </c>
      <c r="C48" s="31">
        <v>6242</v>
      </c>
      <c r="D48" s="31">
        <v>4840</v>
      </c>
      <c r="E48" s="31">
        <v>4603</v>
      </c>
      <c r="F48" s="65">
        <f>SUM(B48:E48)</f>
        <v>20102</v>
      </c>
      <c r="G48" s="31">
        <v>3903</v>
      </c>
      <c r="H48" s="31">
        <v>6484.8019100000001</v>
      </c>
      <c r="I48" s="76">
        <v>4983</v>
      </c>
      <c r="J48" s="31">
        <v>5379.1980899999999</v>
      </c>
      <c r="K48" s="65">
        <f t="shared" si="36"/>
        <v>20750</v>
      </c>
      <c r="L48" s="76">
        <v>3707</v>
      </c>
      <c r="M48" s="76">
        <v>6467</v>
      </c>
      <c r="N48" s="76">
        <v>5151</v>
      </c>
      <c r="O48" s="76">
        <v>5327</v>
      </c>
      <c r="P48" s="65">
        <f t="shared" si="37"/>
        <v>20652</v>
      </c>
      <c r="Q48" s="76">
        <v>4944</v>
      </c>
      <c r="R48" s="76">
        <v>6396</v>
      </c>
      <c r="S48" s="76">
        <v>5706</v>
      </c>
      <c r="T48" s="76">
        <v>6730</v>
      </c>
      <c r="U48" s="65">
        <f t="shared" si="38"/>
        <v>23776</v>
      </c>
      <c r="V48" s="76">
        <v>5726</v>
      </c>
      <c r="W48" s="76">
        <v>7263</v>
      </c>
      <c r="X48" s="76">
        <v>4985</v>
      </c>
      <c r="Y48" s="76">
        <v>7464</v>
      </c>
      <c r="Z48" s="65">
        <f t="shared" si="39"/>
        <v>25438</v>
      </c>
      <c r="AA48" s="76">
        <v>5196</v>
      </c>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6"/>
      <c r="BC48" s="86"/>
      <c r="BD48" s="86"/>
      <c r="BE48" s="86"/>
      <c r="BF48" s="86"/>
      <c r="BG48" s="86"/>
      <c r="BH48" s="86"/>
      <c r="BI48" s="86"/>
      <c r="BJ48" s="86"/>
      <c r="BK48" s="86"/>
      <c r="BL48" s="86"/>
      <c r="BM48" s="86"/>
      <c r="BN48" s="86"/>
      <c r="BO48" s="86"/>
      <c r="BP48" s="86"/>
      <c r="BQ48" s="86"/>
      <c r="BR48" s="86"/>
      <c r="BS48" s="86"/>
      <c r="BT48" s="86"/>
      <c r="BU48" s="86"/>
      <c r="BV48" s="86"/>
      <c r="BW48" s="86"/>
      <c r="BX48" s="86"/>
      <c r="BY48" s="86"/>
      <c r="BZ48" s="86"/>
      <c r="CA48" s="86"/>
      <c r="CB48" s="86"/>
      <c r="CC48" s="86"/>
      <c r="CD48" s="86"/>
      <c r="CE48" s="86"/>
      <c r="CF48" s="86"/>
      <c r="CG48" s="86"/>
      <c r="CH48" s="86"/>
      <c r="CI48" s="86"/>
      <c r="CJ48" s="86"/>
      <c r="CK48" s="86"/>
      <c r="CL48" s="86"/>
    </row>
    <row r="49" spans="1:90" s="64" customFormat="1">
      <c r="A49" s="112" t="s">
        <v>38</v>
      </c>
      <c r="B49" s="31">
        <f t="shared" ref="B49:D49" si="40">B47-B48</f>
        <v>23666</v>
      </c>
      <c r="C49" s="31">
        <f t="shared" si="40"/>
        <v>26366</v>
      </c>
      <c r="D49" s="31">
        <f t="shared" si="40"/>
        <v>21814</v>
      </c>
      <c r="E49" s="31">
        <v>25529</v>
      </c>
      <c r="F49" s="65">
        <f>F47-F48</f>
        <v>97375</v>
      </c>
      <c r="G49" s="31">
        <f t="shared" ref="G49:I49" si="41">G47-G48</f>
        <v>23746</v>
      </c>
      <c r="H49" s="31">
        <f t="shared" si="41"/>
        <v>25651.198089999998</v>
      </c>
      <c r="I49" s="76">
        <f t="shared" si="41"/>
        <v>24499</v>
      </c>
      <c r="J49" s="31">
        <v>28809.801560000004</v>
      </c>
      <c r="K49" s="65">
        <f t="shared" si="36"/>
        <v>102705.99965</v>
      </c>
      <c r="L49" s="31">
        <f t="shared" ref="L49:M49" si="42">L47-L48</f>
        <v>24929</v>
      </c>
      <c r="M49" s="31">
        <f t="shared" si="42"/>
        <v>23329</v>
      </c>
      <c r="N49" s="76">
        <v>19664</v>
      </c>
      <c r="O49" s="76">
        <v>19911</v>
      </c>
      <c r="P49" s="65">
        <f t="shared" si="37"/>
        <v>87833</v>
      </c>
      <c r="Q49" s="31">
        <v>20265</v>
      </c>
      <c r="R49" s="31">
        <v>22411</v>
      </c>
      <c r="S49" s="76">
        <v>22671</v>
      </c>
      <c r="T49" s="76">
        <v>28199</v>
      </c>
      <c r="U49" s="65">
        <f t="shared" si="38"/>
        <v>93546</v>
      </c>
      <c r="V49" s="31">
        <v>24455</v>
      </c>
      <c r="W49" s="31">
        <v>29832</v>
      </c>
      <c r="X49" s="31">
        <v>27920</v>
      </c>
      <c r="Y49" s="76">
        <v>30398</v>
      </c>
      <c r="Z49" s="65">
        <f t="shared" si="39"/>
        <v>112605</v>
      </c>
      <c r="AA49" s="31">
        <v>28952</v>
      </c>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6"/>
      <c r="BC49" s="86"/>
      <c r="BD49" s="86"/>
      <c r="BE49" s="86"/>
      <c r="BF49" s="86"/>
      <c r="BG49" s="86"/>
      <c r="BH49" s="86"/>
      <c r="BI49" s="86"/>
      <c r="BJ49" s="86"/>
      <c r="BK49" s="86"/>
      <c r="BL49" s="86"/>
      <c r="BM49" s="86"/>
      <c r="BN49" s="86"/>
      <c r="BO49" s="86"/>
      <c r="BP49" s="86"/>
      <c r="BQ49" s="86"/>
      <c r="BR49" s="86"/>
      <c r="BS49" s="86"/>
      <c r="BT49" s="86"/>
      <c r="BU49" s="86"/>
      <c r="BV49" s="86"/>
      <c r="BW49" s="86"/>
      <c r="BX49" s="86"/>
      <c r="BY49" s="86"/>
      <c r="BZ49" s="86"/>
      <c r="CA49" s="86"/>
      <c r="CB49" s="86"/>
      <c r="CC49" s="86"/>
      <c r="CD49" s="86"/>
      <c r="CE49" s="86"/>
      <c r="CF49" s="86"/>
      <c r="CG49" s="86"/>
      <c r="CH49" s="86"/>
      <c r="CI49" s="86"/>
      <c r="CJ49" s="86"/>
      <c r="CK49" s="86"/>
      <c r="CL49" s="86"/>
    </row>
    <row r="50" spans="1:90" s="64" customFormat="1">
      <c r="A50" s="112" t="s">
        <v>12</v>
      </c>
      <c r="B50" s="31">
        <v>3592</v>
      </c>
      <c r="C50" s="31">
        <v>3922</v>
      </c>
      <c r="D50" s="31">
        <v>4028</v>
      </c>
      <c r="E50" s="31">
        <v>2186</v>
      </c>
      <c r="F50" s="65">
        <v>13728</v>
      </c>
      <c r="G50" s="31">
        <v>1136</v>
      </c>
      <c r="H50" s="31">
        <v>1222.41175</v>
      </c>
      <c r="I50" s="76">
        <v>1359</v>
      </c>
      <c r="J50" s="31">
        <v>1485.5882499999996</v>
      </c>
      <c r="K50" s="65">
        <f t="shared" si="36"/>
        <v>5203</v>
      </c>
      <c r="L50" s="31">
        <v>2200</v>
      </c>
      <c r="M50" s="31">
        <v>1232</v>
      </c>
      <c r="N50" s="76">
        <v>1130</v>
      </c>
      <c r="O50" s="76">
        <v>1056</v>
      </c>
      <c r="P50" s="65">
        <f t="shared" si="37"/>
        <v>5618</v>
      </c>
      <c r="Q50" s="31">
        <v>1471</v>
      </c>
      <c r="R50" s="31">
        <v>2200</v>
      </c>
      <c r="S50" s="76">
        <v>2025</v>
      </c>
      <c r="T50" s="76">
        <v>1248</v>
      </c>
      <c r="U50" s="65">
        <f t="shared" si="38"/>
        <v>6944</v>
      </c>
      <c r="V50" s="31">
        <v>1197</v>
      </c>
      <c r="W50" s="31">
        <v>1356</v>
      </c>
      <c r="X50" s="31">
        <v>1115</v>
      </c>
      <c r="Y50" s="76">
        <v>1633</v>
      </c>
      <c r="Z50" s="65">
        <f t="shared" si="39"/>
        <v>5301</v>
      </c>
      <c r="AA50" s="31">
        <v>1855</v>
      </c>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6"/>
      <c r="BC50" s="86"/>
      <c r="BD50" s="86"/>
      <c r="BE50" s="86"/>
      <c r="BF50" s="86"/>
      <c r="BG50" s="86"/>
      <c r="BH50" s="86"/>
      <c r="BI50" s="86"/>
      <c r="BJ50" s="86"/>
      <c r="BK50" s="86"/>
      <c r="BL50" s="86"/>
      <c r="BM50" s="86"/>
      <c r="BN50" s="86"/>
      <c r="BO50" s="86"/>
      <c r="BP50" s="86"/>
      <c r="BQ50" s="86"/>
      <c r="BR50" s="86"/>
      <c r="BS50" s="86"/>
      <c r="BT50" s="86"/>
      <c r="BU50" s="86"/>
      <c r="BV50" s="86"/>
      <c r="BW50" s="86"/>
      <c r="BX50" s="86"/>
      <c r="BY50" s="86"/>
      <c r="BZ50" s="86"/>
      <c r="CA50" s="86"/>
      <c r="CB50" s="86"/>
      <c r="CC50" s="86"/>
      <c r="CD50" s="86"/>
      <c r="CE50" s="86"/>
      <c r="CF50" s="86"/>
      <c r="CG50" s="86"/>
      <c r="CH50" s="86"/>
      <c r="CI50" s="86"/>
      <c r="CJ50" s="86"/>
      <c r="CK50" s="86"/>
      <c r="CL50" s="86"/>
    </row>
    <row r="51" spans="1:90" s="64" customFormat="1">
      <c r="A51" s="112" t="s">
        <v>13</v>
      </c>
      <c r="B51" s="31">
        <v>892</v>
      </c>
      <c r="C51" s="31">
        <v>965</v>
      </c>
      <c r="D51" s="31">
        <v>1039</v>
      </c>
      <c r="E51" s="31">
        <v>1249</v>
      </c>
      <c r="F51" s="65">
        <v>4145</v>
      </c>
      <c r="G51" s="31">
        <v>1075</v>
      </c>
      <c r="H51" s="31">
        <v>1218</v>
      </c>
      <c r="I51" s="76">
        <v>1271</v>
      </c>
      <c r="J51" s="31">
        <v>1391.0000000000002</v>
      </c>
      <c r="K51" s="65">
        <f t="shared" si="36"/>
        <v>4955</v>
      </c>
      <c r="L51" s="31">
        <v>1321.2638100000001</v>
      </c>
      <c r="M51" s="31">
        <v>1344</v>
      </c>
      <c r="N51" s="76">
        <v>1349</v>
      </c>
      <c r="O51" s="76">
        <v>1379.7361899999999</v>
      </c>
      <c r="P51" s="65">
        <f t="shared" si="37"/>
        <v>5394</v>
      </c>
      <c r="Q51" s="31">
        <v>1141</v>
      </c>
      <c r="R51" s="31">
        <v>1190</v>
      </c>
      <c r="S51" s="76">
        <v>1255</v>
      </c>
      <c r="T51" s="76">
        <v>1291</v>
      </c>
      <c r="U51" s="65">
        <f t="shared" si="38"/>
        <v>4877</v>
      </c>
      <c r="V51" s="31">
        <v>1196</v>
      </c>
      <c r="W51" s="31">
        <v>1104</v>
      </c>
      <c r="X51" s="31">
        <v>1111</v>
      </c>
      <c r="Y51" s="76">
        <v>1417</v>
      </c>
      <c r="Z51" s="65">
        <f t="shared" si="39"/>
        <v>4828</v>
      </c>
      <c r="AA51" s="31">
        <v>1074</v>
      </c>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c r="AZ51" s="89"/>
      <c r="BA51" s="89"/>
      <c r="BB51" s="86"/>
      <c r="BC51" s="86"/>
      <c r="BD51" s="86"/>
      <c r="BE51" s="86"/>
      <c r="BF51" s="86"/>
      <c r="BG51" s="86"/>
      <c r="BH51" s="86"/>
      <c r="BI51" s="86"/>
      <c r="BJ51" s="86"/>
      <c r="BK51" s="86"/>
      <c r="BL51" s="86"/>
      <c r="BM51" s="86"/>
      <c r="BN51" s="86"/>
      <c r="BO51" s="86"/>
      <c r="BP51" s="86"/>
      <c r="BQ51" s="86"/>
      <c r="BR51" s="86"/>
      <c r="BS51" s="86"/>
      <c r="BT51" s="86"/>
      <c r="BU51" s="86"/>
      <c r="BV51" s="86"/>
      <c r="BW51" s="86"/>
      <c r="BX51" s="86"/>
      <c r="BY51" s="86"/>
      <c r="BZ51" s="86"/>
      <c r="CA51" s="86"/>
      <c r="CB51" s="86"/>
      <c r="CC51" s="86"/>
      <c r="CD51" s="86"/>
      <c r="CE51" s="86"/>
      <c r="CF51" s="86"/>
      <c r="CG51" s="86"/>
      <c r="CH51" s="86"/>
      <c r="CI51" s="86"/>
      <c r="CJ51" s="86"/>
      <c r="CK51" s="86"/>
      <c r="CL51" s="86"/>
    </row>
    <row r="52" spans="1:90" s="64" customFormat="1">
      <c r="A52" s="111" t="s">
        <v>45</v>
      </c>
      <c r="B52" s="31">
        <v>451</v>
      </c>
      <c r="C52" s="31">
        <v>355</v>
      </c>
      <c r="D52" s="31">
        <v>861</v>
      </c>
      <c r="E52" s="31">
        <v>1463</v>
      </c>
      <c r="F52" s="65">
        <v>3130</v>
      </c>
      <c r="G52" s="31">
        <v>431</v>
      </c>
      <c r="H52" s="31">
        <v>927</v>
      </c>
      <c r="I52" s="76">
        <v>599</v>
      </c>
      <c r="J52" s="31">
        <v>473.00000000000017</v>
      </c>
      <c r="K52" s="65">
        <f t="shared" si="36"/>
        <v>2430</v>
      </c>
      <c r="L52" s="31">
        <v>10216.729140000001</v>
      </c>
      <c r="M52" s="31">
        <v>1440</v>
      </c>
      <c r="N52" s="76">
        <v>3925</v>
      </c>
      <c r="O52" s="76">
        <v>3026.2708599999987</v>
      </c>
      <c r="P52" s="65">
        <f t="shared" si="37"/>
        <v>18608</v>
      </c>
      <c r="Q52" s="31">
        <v>305</v>
      </c>
      <c r="R52" s="31">
        <v>-1872</v>
      </c>
      <c r="S52" s="76">
        <v>-3317</v>
      </c>
      <c r="T52" s="76">
        <v>933</v>
      </c>
      <c r="U52" s="65">
        <f t="shared" si="38"/>
        <v>-3951</v>
      </c>
      <c r="V52" s="31">
        <v>7229</v>
      </c>
      <c r="W52" s="31">
        <v>112</v>
      </c>
      <c r="X52" s="31">
        <v>808</v>
      </c>
      <c r="Y52" s="76">
        <v>398</v>
      </c>
      <c r="Z52" s="65">
        <f t="shared" si="39"/>
        <v>8547</v>
      </c>
      <c r="AA52" s="31">
        <v>220</v>
      </c>
      <c r="AB52" s="89"/>
      <c r="AC52" s="89"/>
      <c r="AD52" s="89"/>
      <c r="AE52" s="89"/>
      <c r="AF52" s="89"/>
      <c r="AG52" s="89"/>
      <c r="AH52" s="89"/>
      <c r="AI52" s="89"/>
      <c r="AJ52" s="89"/>
      <c r="AK52" s="89"/>
      <c r="AL52" s="89"/>
      <c r="AM52" s="89"/>
      <c r="AN52" s="89"/>
      <c r="AO52" s="89"/>
      <c r="AP52" s="89"/>
      <c r="AQ52" s="89"/>
      <c r="AR52" s="89"/>
      <c r="AS52" s="89"/>
      <c r="AT52" s="89"/>
      <c r="AU52" s="89"/>
      <c r="AV52" s="89"/>
      <c r="AW52" s="89"/>
      <c r="AX52" s="89"/>
      <c r="AY52" s="89"/>
      <c r="AZ52" s="89"/>
      <c r="BA52" s="89"/>
      <c r="BB52" s="86"/>
      <c r="BC52" s="86"/>
      <c r="BD52" s="86"/>
      <c r="BE52" s="86"/>
      <c r="BF52" s="86"/>
      <c r="BG52" s="86"/>
      <c r="BH52" s="86"/>
      <c r="BI52" s="86"/>
      <c r="BJ52" s="86"/>
      <c r="BK52" s="86"/>
      <c r="BL52" s="86"/>
      <c r="BM52" s="86"/>
      <c r="BN52" s="86"/>
      <c r="BO52" s="86"/>
      <c r="BP52" s="86"/>
      <c r="BQ52" s="86"/>
      <c r="BR52" s="86"/>
      <c r="BS52" s="86"/>
      <c r="BT52" s="86"/>
      <c r="BU52" s="86"/>
      <c r="BV52" s="86"/>
      <c r="BW52" s="86"/>
      <c r="BX52" s="86"/>
      <c r="BY52" s="86"/>
      <c r="BZ52" s="86"/>
      <c r="CA52" s="86"/>
      <c r="CB52" s="86"/>
      <c r="CC52" s="86"/>
      <c r="CD52" s="86"/>
      <c r="CE52" s="86"/>
      <c r="CF52" s="86"/>
      <c r="CG52" s="86"/>
      <c r="CH52" s="86"/>
      <c r="CI52" s="86"/>
      <c r="CJ52" s="86"/>
      <c r="CK52" s="86"/>
      <c r="CL52" s="86"/>
    </row>
    <row r="53" spans="1:90" s="64" customFormat="1">
      <c r="A53" s="111" t="s">
        <v>14</v>
      </c>
      <c r="B53" s="31">
        <v>0</v>
      </c>
      <c r="C53" s="31">
        <v>0</v>
      </c>
      <c r="D53" s="31">
        <v>0</v>
      </c>
      <c r="E53" s="31"/>
      <c r="F53" s="65">
        <v>0</v>
      </c>
      <c r="G53" s="31">
        <v>0</v>
      </c>
      <c r="H53" s="31">
        <v>0</v>
      </c>
      <c r="I53" s="31">
        <v>0</v>
      </c>
      <c r="J53" s="31">
        <v>0</v>
      </c>
      <c r="K53" s="65">
        <f t="shared" si="36"/>
        <v>0</v>
      </c>
      <c r="L53" s="31">
        <v>1151</v>
      </c>
      <c r="M53" s="31">
        <v>0</v>
      </c>
      <c r="N53" s="31">
        <v>0</v>
      </c>
      <c r="O53" s="76">
        <v>0</v>
      </c>
      <c r="P53" s="65">
        <f t="shared" si="37"/>
        <v>1151</v>
      </c>
      <c r="Q53" s="31">
        <v>0</v>
      </c>
      <c r="R53" s="31">
        <v>0</v>
      </c>
      <c r="S53" s="31">
        <v>0</v>
      </c>
      <c r="T53" s="31">
        <v>0</v>
      </c>
      <c r="U53" s="65">
        <f t="shared" si="38"/>
        <v>0</v>
      </c>
      <c r="V53" s="31">
        <v>0</v>
      </c>
      <c r="W53" s="31">
        <v>4470</v>
      </c>
      <c r="X53" s="31">
        <v>0</v>
      </c>
      <c r="Y53" s="31">
        <v>0</v>
      </c>
      <c r="Z53" s="65">
        <f t="shared" si="39"/>
        <v>4470</v>
      </c>
      <c r="AA53" s="31">
        <v>0</v>
      </c>
      <c r="AB53" s="89"/>
      <c r="AC53" s="89"/>
      <c r="AD53" s="89"/>
      <c r="AE53" s="89"/>
      <c r="AF53" s="89"/>
      <c r="AG53" s="89"/>
      <c r="AH53" s="89"/>
      <c r="AI53" s="89"/>
      <c r="AJ53" s="89"/>
      <c r="AK53" s="89"/>
      <c r="AL53" s="89"/>
      <c r="AM53" s="89"/>
      <c r="AN53" s="89"/>
      <c r="AO53" s="89"/>
      <c r="AP53" s="89"/>
      <c r="AQ53" s="89"/>
      <c r="AR53" s="89"/>
      <c r="AS53" s="89"/>
      <c r="AT53" s="89"/>
      <c r="AU53" s="89"/>
      <c r="AV53" s="89"/>
      <c r="AW53" s="89"/>
      <c r="AX53" s="89"/>
      <c r="AY53" s="89"/>
      <c r="AZ53" s="89"/>
      <c r="BA53" s="89"/>
      <c r="BB53" s="86"/>
      <c r="BC53" s="86"/>
      <c r="BD53" s="86"/>
      <c r="BE53" s="86"/>
      <c r="BF53" s="86"/>
      <c r="BG53" s="86"/>
      <c r="BH53" s="86"/>
      <c r="BI53" s="86"/>
      <c r="BJ53" s="86"/>
      <c r="BK53" s="86"/>
      <c r="BL53" s="86"/>
      <c r="BM53" s="86"/>
      <c r="BN53" s="86"/>
      <c r="BO53" s="86"/>
      <c r="BP53" s="86"/>
      <c r="BQ53" s="86"/>
      <c r="BR53" s="86"/>
      <c r="BS53" s="86"/>
      <c r="BT53" s="86"/>
      <c r="BU53" s="86"/>
      <c r="BV53" s="86"/>
      <c r="BW53" s="86"/>
      <c r="BX53" s="86"/>
      <c r="BY53" s="86"/>
      <c r="BZ53" s="86"/>
      <c r="CA53" s="86"/>
      <c r="CB53" s="86"/>
      <c r="CC53" s="86"/>
      <c r="CD53" s="86"/>
      <c r="CE53" s="86"/>
      <c r="CF53" s="86"/>
      <c r="CG53" s="86"/>
      <c r="CH53" s="86"/>
      <c r="CI53" s="86"/>
      <c r="CJ53" s="86"/>
      <c r="CK53" s="86"/>
      <c r="CL53" s="86"/>
    </row>
    <row r="54" spans="1:90" s="64" customFormat="1">
      <c r="A54" s="111" t="s">
        <v>15</v>
      </c>
      <c r="B54" s="31">
        <v>0</v>
      </c>
      <c r="C54" s="31">
        <v>0</v>
      </c>
      <c r="D54" s="31">
        <v>0</v>
      </c>
      <c r="E54" s="31"/>
      <c r="F54" s="65">
        <v>0</v>
      </c>
      <c r="G54" s="31">
        <v>0</v>
      </c>
      <c r="H54" s="31">
        <v>0</v>
      </c>
      <c r="I54" s="31">
        <v>0</v>
      </c>
      <c r="J54" s="31">
        <v>0</v>
      </c>
      <c r="K54" s="65">
        <f t="shared" si="36"/>
        <v>0</v>
      </c>
      <c r="L54" s="31">
        <v>0</v>
      </c>
      <c r="M54" s="31">
        <v>0</v>
      </c>
      <c r="N54" s="31">
        <v>0</v>
      </c>
      <c r="O54" s="76">
        <v>0</v>
      </c>
      <c r="P54" s="65">
        <f t="shared" si="37"/>
        <v>0</v>
      </c>
      <c r="Q54" s="31">
        <v>0</v>
      </c>
      <c r="R54" s="31">
        <v>0</v>
      </c>
      <c r="S54" s="31">
        <v>0</v>
      </c>
      <c r="T54" s="31">
        <v>0</v>
      </c>
      <c r="U54" s="65">
        <f t="shared" si="38"/>
        <v>0</v>
      </c>
      <c r="V54" s="31">
        <v>0</v>
      </c>
      <c r="W54" s="31">
        <v>0</v>
      </c>
      <c r="X54" s="31">
        <v>0</v>
      </c>
      <c r="Y54" s="31">
        <v>0</v>
      </c>
      <c r="Z54" s="65">
        <f t="shared" si="39"/>
        <v>0</v>
      </c>
      <c r="AA54" s="31">
        <v>0</v>
      </c>
      <c r="AB54" s="89"/>
      <c r="AC54" s="89"/>
      <c r="AD54" s="89"/>
      <c r="AE54" s="89"/>
      <c r="AF54" s="89"/>
      <c r="AG54" s="89"/>
      <c r="AH54" s="89"/>
      <c r="AI54" s="89"/>
      <c r="AJ54" s="89"/>
      <c r="AK54" s="89"/>
      <c r="AL54" s="89"/>
      <c r="AM54" s="89"/>
      <c r="AN54" s="89"/>
      <c r="AO54" s="89"/>
      <c r="AP54" s="89"/>
      <c r="AQ54" s="89"/>
      <c r="AR54" s="89"/>
      <c r="AS54" s="89"/>
      <c r="AT54" s="89"/>
      <c r="AU54" s="89"/>
      <c r="AV54" s="89"/>
      <c r="AW54" s="89"/>
      <c r="AX54" s="89"/>
      <c r="AY54" s="89"/>
      <c r="AZ54" s="89"/>
      <c r="BA54" s="89"/>
      <c r="BB54" s="86"/>
      <c r="BC54" s="86"/>
      <c r="BD54" s="86"/>
      <c r="BE54" s="86"/>
      <c r="BF54" s="86"/>
      <c r="BG54" s="86"/>
      <c r="BH54" s="86"/>
      <c r="BI54" s="86"/>
      <c r="BJ54" s="86"/>
      <c r="BK54" s="86"/>
      <c r="BL54" s="86"/>
      <c r="BM54" s="86"/>
      <c r="BN54" s="86"/>
      <c r="BO54" s="86"/>
      <c r="BP54" s="86"/>
      <c r="BQ54" s="86"/>
      <c r="BR54" s="86"/>
      <c r="BS54" s="86"/>
      <c r="BT54" s="86"/>
      <c r="BU54" s="86"/>
      <c r="BV54" s="86"/>
      <c r="BW54" s="86"/>
      <c r="BX54" s="86"/>
      <c r="BY54" s="86"/>
      <c r="BZ54" s="86"/>
      <c r="CA54" s="86"/>
      <c r="CB54" s="86"/>
      <c r="CC54" s="86"/>
      <c r="CD54" s="86"/>
      <c r="CE54" s="86"/>
      <c r="CF54" s="86"/>
      <c r="CG54" s="86"/>
      <c r="CH54" s="86"/>
      <c r="CI54" s="86"/>
      <c r="CJ54" s="86"/>
      <c r="CK54" s="86"/>
      <c r="CL54" s="86"/>
    </row>
    <row r="55" spans="1:90" s="64" customFormat="1">
      <c r="A55" s="111" t="s">
        <v>39</v>
      </c>
      <c r="B55" s="31">
        <v>0</v>
      </c>
      <c r="C55" s="31">
        <v>7500</v>
      </c>
      <c r="D55" s="31">
        <v>0</v>
      </c>
      <c r="E55" s="31">
        <v>7231</v>
      </c>
      <c r="F55" s="65">
        <v>14731</v>
      </c>
      <c r="G55" s="31">
        <v>0</v>
      </c>
      <c r="H55" s="31">
        <v>0</v>
      </c>
      <c r="I55" s="31">
        <v>0</v>
      </c>
      <c r="J55" s="31">
        <v>0</v>
      </c>
      <c r="K55" s="65">
        <f t="shared" si="36"/>
        <v>0</v>
      </c>
      <c r="L55" s="31">
        <v>0</v>
      </c>
      <c r="M55" s="31">
        <v>0</v>
      </c>
      <c r="N55" s="31">
        <v>0</v>
      </c>
      <c r="O55" s="76">
        <v>4105</v>
      </c>
      <c r="P55" s="65">
        <f t="shared" si="37"/>
        <v>4105</v>
      </c>
      <c r="Q55" s="31">
        <v>0</v>
      </c>
      <c r="R55" s="31">
        <v>-1770</v>
      </c>
      <c r="S55" s="31">
        <v>0</v>
      </c>
      <c r="T55" s="31">
        <v>0</v>
      </c>
      <c r="U55" s="65">
        <f t="shared" si="38"/>
        <v>-1770</v>
      </c>
      <c r="V55" s="31">
        <v>0</v>
      </c>
      <c r="W55" s="31">
        <v>0</v>
      </c>
      <c r="X55" s="31">
        <v>0</v>
      </c>
      <c r="Y55" s="31">
        <v>0</v>
      </c>
      <c r="Z55" s="65">
        <f t="shared" si="39"/>
        <v>0</v>
      </c>
      <c r="AA55" s="31">
        <v>1353</v>
      </c>
      <c r="AB55" s="89"/>
      <c r="AC55" s="89"/>
      <c r="AD55" s="89"/>
      <c r="AE55" s="89"/>
      <c r="AF55" s="89"/>
      <c r="AG55" s="89"/>
      <c r="AH55" s="89"/>
      <c r="AI55" s="89"/>
      <c r="AJ55" s="89"/>
      <c r="AK55" s="89"/>
      <c r="AL55" s="89"/>
      <c r="AM55" s="89"/>
      <c r="AN55" s="89"/>
      <c r="AO55" s="89"/>
      <c r="AP55" s="89"/>
      <c r="AQ55" s="89"/>
      <c r="AR55" s="89"/>
      <c r="AS55" s="89"/>
      <c r="AT55" s="89"/>
      <c r="AU55" s="89"/>
      <c r="AV55" s="89"/>
      <c r="AW55" s="89"/>
      <c r="AX55" s="89"/>
      <c r="AY55" s="89"/>
      <c r="AZ55" s="89"/>
      <c r="BA55" s="89"/>
      <c r="BB55" s="86"/>
      <c r="BC55" s="86"/>
      <c r="BD55" s="86"/>
      <c r="BE55" s="86"/>
      <c r="BF55" s="86"/>
      <c r="BG55" s="86"/>
      <c r="BH55" s="86"/>
      <c r="BI55" s="86"/>
      <c r="BJ55" s="86"/>
      <c r="BK55" s="86"/>
      <c r="BL55" s="86"/>
      <c r="BM55" s="86"/>
      <c r="BN55" s="86"/>
      <c r="BO55" s="86"/>
      <c r="BP55" s="86"/>
      <c r="BQ55" s="86"/>
      <c r="BR55" s="86"/>
      <c r="BS55" s="86"/>
      <c r="BT55" s="86"/>
      <c r="BU55" s="86"/>
      <c r="BV55" s="86"/>
      <c r="BW55" s="86"/>
      <c r="BX55" s="86"/>
      <c r="BY55" s="86"/>
      <c r="BZ55" s="86"/>
      <c r="CA55" s="86"/>
      <c r="CB55" s="86"/>
      <c r="CC55" s="86"/>
      <c r="CD55" s="86"/>
      <c r="CE55" s="86"/>
      <c r="CF55" s="86"/>
      <c r="CG55" s="86"/>
      <c r="CH55" s="86"/>
      <c r="CI55" s="86"/>
      <c r="CJ55" s="86"/>
      <c r="CK55" s="86"/>
      <c r="CL55" s="86"/>
    </row>
    <row r="56" spans="1:90" s="64" customFormat="1">
      <c r="A56" s="111" t="s">
        <v>29</v>
      </c>
      <c r="B56" s="31">
        <v>702</v>
      </c>
      <c r="C56" s="31">
        <v>456</v>
      </c>
      <c r="D56" s="31">
        <v>0</v>
      </c>
      <c r="E56" s="31">
        <v>8384</v>
      </c>
      <c r="F56" s="65">
        <v>9542</v>
      </c>
      <c r="G56" s="31">
        <v>850</v>
      </c>
      <c r="H56" s="31">
        <v>0</v>
      </c>
      <c r="I56" s="31">
        <v>0</v>
      </c>
      <c r="J56" s="31">
        <v>0</v>
      </c>
      <c r="K56" s="65">
        <f t="shared" si="36"/>
        <v>850</v>
      </c>
      <c r="L56" s="31">
        <v>0</v>
      </c>
      <c r="M56" s="31">
        <v>0</v>
      </c>
      <c r="N56" s="31">
        <v>0</v>
      </c>
      <c r="O56" s="76">
        <v>0</v>
      </c>
      <c r="P56" s="65">
        <f t="shared" si="37"/>
        <v>0</v>
      </c>
      <c r="Q56" s="31">
        <v>0</v>
      </c>
      <c r="R56" s="31">
        <v>0</v>
      </c>
      <c r="S56" s="31">
        <v>0</v>
      </c>
      <c r="T56" s="31">
        <v>0</v>
      </c>
      <c r="U56" s="65">
        <f t="shared" si="38"/>
        <v>0</v>
      </c>
      <c r="V56" s="31">
        <v>0</v>
      </c>
      <c r="W56" s="31">
        <v>0</v>
      </c>
      <c r="X56" s="31">
        <v>0</v>
      </c>
      <c r="Y56" s="31">
        <v>0</v>
      </c>
      <c r="Z56" s="65">
        <f t="shared" si="39"/>
        <v>0</v>
      </c>
      <c r="AA56" s="31">
        <v>0</v>
      </c>
      <c r="AB56" s="89"/>
      <c r="AC56" s="89"/>
      <c r="AD56" s="89"/>
      <c r="AE56" s="89"/>
      <c r="AF56" s="89"/>
      <c r="AG56" s="89"/>
      <c r="AH56" s="89"/>
      <c r="AI56" s="89"/>
      <c r="AJ56" s="89"/>
      <c r="AK56" s="89"/>
      <c r="AL56" s="89"/>
      <c r="AM56" s="89"/>
      <c r="AN56" s="89"/>
      <c r="AO56" s="89"/>
      <c r="AP56" s="89"/>
      <c r="AQ56" s="89"/>
      <c r="AR56" s="89"/>
      <c r="AS56" s="89"/>
      <c r="AT56" s="89"/>
      <c r="AU56" s="89"/>
      <c r="AV56" s="89"/>
      <c r="AW56" s="89"/>
      <c r="AX56" s="89"/>
      <c r="AY56" s="89"/>
      <c r="AZ56" s="89"/>
      <c r="BA56" s="89"/>
      <c r="BB56" s="86"/>
      <c r="BC56" s="86"/>
      <c r="BD56" s="86"/>
      <c r="BE56" s="86"/>
      <c r="BF56" s="86"/>
      <c r="BG56" s="86"/>
      <c r="BH56" s="86"/>
      <c r="BI56" s="86"/>
      <c r="BJ56" s="86"/>
      <c r="BK56" s="86"/>
      <c r="BL56" s="86"/>
      <c r="BM56" s="86"/>
      <c r="BN56" s="86"/>
      <c r="BO56" s="86"/>
      <c r="BP56" s="86"/>
      <c r="BQ56" s="86"/>
      <c r="BR56" s="86"/>
      <c r="BS56" s="86"/>
      <c r="BT56" s="86"/>
      <c r="BU56" s="86"/>
      <c r="BV56" s="86"/>
      <c r="BW56" s="86"/>
      <c r="BX56" s="86"/>
      <c r="BY56" s="86"/>
      <c r="BZ56" s="86"/>
      <c r="CA56" s="86"/>
      <c r="CB56" s="86"/>
      <c r="CC56" s="86"/>
      <c r="CD56" s="86"/>
      <c r="CE56" s="86"/>
      <c r="CF56" s="86"/>
      <c r="CG56" s="86"/>
      <c r="CH56" s="86"/>
      <c r="CI56" s="86"/>
      <c r="CJ56" s="86"/>
      <c r="CK56" s="86"/>
      <c r="CL56" s="86"/>
    </row>
    <row r="57" spans="1:90">
      <c r="A57" s="113" t="s">
        <v>16</v>
      </c>
      <c r="B57" s="23">
        <f>B48+B49+B50+B51+B52+B53+B54+B56</f>
        <v>33720</v>
      </c>
      <c r="C57" s="23">
        <f>C48+C49+C50+C51+C52+C53+C54+C56+C55</f>
        <v>45806</v>
      </c>
      <c r="D57" s="23">
        <f>D48+D49+D50+D51+D52+D53+D54+D56+D55</f>
        <v>32582</v>
      </c>
      <c r="E57" s="23">
        <f>SUM(E48:E56)</f>
        <v>50645</v>
      </c>
      <c r="F57" s="24">
        <f>SUM(F48:F56)</f>
        <v>162753</v>
      </c>
      <c r="G57" s="23">
        <f>G48+G49+G50+G51+G52+G53+G54+G56</f>
        <v>31141</v>
      </c>
      <c r="H57" s="23">
        <f>H48+H49+H50+H51+H52+H53+H54+H56</f>
        <v>35503.411749999999</v>
      </c>
      <c r="I57" s="23">
        <f>I48+I49+I50+I51+I52+I53+I54+I56</f>
        <v>32711</v>
      </c>
      <c r="J57" s="23">
        <f>J48+J49+J50+J51+J52+J53+J54+J56</f>
        <v>37538.587900000006</v>
      </c>
      <c r="K57" s="24">
        <f>SUM(K48:K56)</f>
        <v>136893.99965000001</v>
      </c>
      <c r="L57" s="23">
        <f t="shared" ref="L57:N57" si="43">L48+L49+L50+L51+L52+L53+L54+L56+L55</f>
        <v>43524.99295</v>
      </c>
      <c r="M57" s="23">
        <f t="shared" si="43"/>
        <v>33812</v>
      </c>
      <c r="N57" s="23">
        <f t="shared" si="43"/>
        <v>31219</v>
      </c>
      <c r="O57" s="23">
        <f>O48+O49+O50+O51+O52+O53+O54+O56+O55</f>
        <v>34805.00705</v>
      </c>
      <c r="P57" s="24">
        <f>SUM(P48:P56)</f>
        <v>143361</v>
      </c>
      <c r="Q57" s="23">
        <f t="shared" ref="Q57:R57" si="44">Q48+Q49+Q50+Q51+Q52+Q53+Q54+Q56+Q55</f>
        <v>28126</v>
      </c>
      <c r="R57" s="23">
        <f t="shared" si="44"/>
        <v>28555</v>
      </c>
      <c r="S57" s="23">
        <f t="shared" ref="S57" si="45">S48+S49+S50+S51+S52+S53+S54+S56+S55</f>
        <v>28340</v>
      </c>
      <c r="T57" s="23">
        <f>T48+T49+T50+T51+T52+T53+T54+T56+T55</f>
        <v>38401</v>
      </c>
      <c r="U57" s="24">
        <f>SUM(U48:U56)</f>
        <v>123422</v>
      </c>
      <c r="V57" s="23">
        <f>V48+V49+V50+V51+V52+V53+V54+V56+V55</f>
        <v>39803</v>
      </c>
      <c r="W57" s="23">
        <f>W48+W49+W50+W51+W52+W53+W54+W56+W55</f>
        <v>44137</v>
      </c>
      <c r="X57" s="23">
        <f>X48+X49+X50+X51+X52+X53+X54+X56+X55</f>
        <v>35939</v>
      </c>
      <c r="Y57" s="23">
        <f>Y48+Y49+Y50+Y51+Y52+Y53+Y54+Y56+Y55</f>
        <v>41310</v>
      </c>
      <c r="Z57" s="24">
        <f>SUM(Z48:Z56)</f>
        <v>161189</v>
      </c>
      <c r="AA57" s="23">
        <f>AA48+AA49+AA50+AA51+AA52+AA53+AA54+AA56+AA55</f>
        <v>38650</v>
      </c>
    </row>
    <row r="58" spans="1:90">
      <c r="A58" s="114"/>
      <c r="B58" s="34"/>
      <c r="C58" s="34"/>
      <c r="D58" s="34"/>
      <c r="E58" s="34"/>
      <c r="F58" s="35"/>
      <c r="G58" s="34"/>
      <c r="H58" s="34"/>
      <c r="I58" s="34"/>
      <c r="J58" s="34"/>
      <c r="K58" s="35"/>
      <c r="L58" s="34"/>
      <c r="M58" s="34"/>
      <c r="N58" s="34"/>
      <c r="O58" s="34"/>
      <c r="P58" s="35"/>
      <c r="Q58" s="34"/>
      <c r="R58" s="34"/>
      <c r="S58" s="34"/>
      <c r="T58" s="34"/>
      <c r="U58" s="35"/>
      <c r="V58" s="34"/>
      <c r="W58" s="34"/>
      <c r="X58" s="34"/>
      <c r="Y58" s="34"/>
      <c r="Z58" s="35"/>
      <c r="AA58" s="34"/>
    </row>
    <row r="59" spans="1:90">
      <c r="A59" s="113" t="s">
        <v>46</v>
      </c>
      <c r="B59" s="23">
        <f>B44-B57</f>
        <v>16972</v>
      </c>
      <c r="C59" s="23">
        <f>C44-C57</f>
        <v>14598</v>
      </c>
      <c r="D59" s="23">
        <f>D44-D57</f>
        <v>9608.5</v>
      </c>
      <c r="E59" s="23">
        <f t="shared" ref="E59" si="46">E44-E57</f>
        <v>3997.5</v>
      </c>
      <c r="F59" s="24">
        <f>F44-F57</f>
        <v>45176</v>
      </c>
      <c r="G59" s="23">
        <f>G44-G57</f>
        <v>13999</v>
      </c>
      <c r="H59" s="23">
        <f>H44-H57</f>
        <v>24049.588250000001</v>
      </c>
      <c r="I59" s="23">
        <f>I44-I57</f>
        <v>14409</v>
      </c>
      <c r="J59" s="23">
        <f>J44-J57</f>
        <v>24819.412099999994</v>
      </c>
      <c r="K59" s="24">
        <f t="shared" ref="K59" si="47">K44-K57</f>
        <v>77277.000349999988</v>
      </c>
      <c r="L59" s="23">
        <f>L44-L57</f>
        <v>-38438.99295</v>
      </c>
      <c r="M59" s="23">
        <f>M44-M57</f>
        <v>-41500</v>
      </c>
      <c r="N59" s="23">
        <f>N44-N57</f>
        <v>-27390</v>
      </c>
      <c r="O59" s="23">
        <f>O44-O57</f>
        <v>-14492.00705</v>
      </c>
      <c r="P59" s="24">
        <f t="shared" ref="P59" si="48">P44-P57</f>
        <v>-121821</v>
      </c>
      <c r="Q59" s="23">
        <f>Q44-Q57</f>
        <v>-10845</v>
      </c>
      <c r="R59" s="23">
        <f>R44-R57</f>
        <v>-2952</v>
      </c>
      <c r="S59" s="23">
        <f>S44-S57</f>
        <v>-856</v>
      </c>
      <c r="T59" s="23">
        <f>T44-T57</f>
        <v>25637</v>
      </c>
      <c r="U59" s="24">
        <f t="shared" ref="U59" si="49">U44-U57</f>
        <v>10984</v>
      </c>
      <c r="V59" s="23">
        <f>V44-V57</f>
        <v>-8032</v>
      </c>
      <c r="W59" s="23">
        <f>W44-W57</f>
        <v>-102</v>
      </c>
      <c r="X59" s="23">
        <f>X44-X57</f>
        <v>-4238</v>
      </c>
      <c r="Y59" s="23">
        <f>Y44-Y57</f>
        <v>7538</v>
      </c>
      <c r="Z59" s="24">
        <f t="shared" ref="Z59" si="50">Z44-Z57</f>
        <v>-4834</v>
      </c>
      <c r="AA59" s="23">
        <f>AA44-AA57</f>
        <v>11401</v>
      </c>
    </row>
    <row r="60" spans="1:90">
      <c r="A60" s="107"/>
      <c r="B60" s="16"/>
      <c r="C60" s="16"/>
      <c r="D60" s="16"/>
      <c r="E60" s="16"/>
      <c r="F60" s="17"/>
      <c r="G60" s="16"/>
      <c r="H60" s="16"/>
      <c r="I60" s="16"/>
      <c r="J60" s="16"/>
      <c r="K60" s="17"/>
      <c r="L60" s="16"/>
      <c r="M60" s="16"/>
      <c r="N60" s="16"/>
      <c r="O60" s="16"/>
      <c r="P60" s="17"/>
      <c r="Q60" s="16"/>
      <c r="R60" s="16"/>
      <c r="S60" s="16"/>
      <c r="T60" s="16"/>
      <c r="U60" s="17"/>
      <c r="V60" s="16"/>
      <c r="W60" s="16"/>
      <c r="X60" s="16"/>
      <c r="Y60" s="16"/>
      <c r="Z60" s="17"/>
      <c r="AA60" s="16"/>
    </row>
    <row r="61" spans="1:90">
      <c r="A61" s="108" t="s">
        <v>40</v>
      </c>
      <c r="B61" s="16"/>
      <c r="C61" s="16"/>
      <c r="D61" s="16"/>
      <c r="E61" s="9"/>
      <c r="F61" s="65">
        <v>0</v>
      </c>
      <c r="G61" s="9">
        <v>2491</v>
      </c>
      <c r="H61" s="9">
        <v>-4543.8420199999991</v>
      </c>
      <c r="I61" s="43">
        <v>-490</v>
      </c>
      <c r="J61" s="9">
        <v>2026.2690500000001</v>
      </c>
      <c r="K61" s="65">
        <f>G61+H61+I61+J61</f>
        <v>-516.57296999999903</v>
      </c>
      <c r="L61" s="9">
        <v>-4539.4100899999994</v>
      </c>
      <c r="M61" s="9">
        <v>2025</v>
      </c>
      <c r="N61" s="43">
        <v>1575</v>
      </c>
      <c r="O61" s="9">
        <v>-1141.5899100000006</v>
      </c>
      <c r="P61" s="65">
        <f>L61+M61+N61+O61</f>
        <v>-2081</v>
      </c>
      <c r="Q61" s="9">
        <v>5248</v>
      </c>
      <c r="R61" s="9">
        <v>33</v>
      </c>
      <c r="S61" s="43">
        <v>30</v>
      </c>
      <c r="T61" s="9">
        <v>29</v>
      </c>
      <c r="U61" s="65">
        <f>Q61+R61+S61+T61</f>
        <v>5340</v>
      </c>
      <c r="V61" s="9">
        <v>34</v>
      </c>
      <c r="W61" s="9">
        <v>30</v>
      </c>
      <c r="X61" s="43">
        <v>35</v>
      </c>
      <c r="Y61" s="9">
        <v>-29</v>
      </c>
      <c r="Z61" s="65">
        <f>V61+W61+X61+Y61</f>
        <v>70</v>
      </c>
      <c r="AA61" s="9">
        <v>44</v>
      </c>
    </row>
    <row r="62" spans="1:90">
      <c r="A62" s="108" t="s">
        <v>32</v>
      </c>
      <c r="B62" s="16"/>
      <c r="C62" s="16"/>
      <c r="D62" s="16"/>
      <c r="E62" s="9">
        <v>-499</v>
      </c>
      <c r="F62" s="65">
        <v>-499</v>
      </c>
      <c r="G62" s="9">
        <v>-160</v>
      </c>
      <c r="H62" s="9">
        <v>-159.77170999999998</v>
      </c>
      <c r="I62" s="43">
        <v>-160</v>
      </c>
      <c r="J62" s="9">
        <v>-257.49173999999999</v>
      </c>
      <c r="K62" s="65">
        <f>G62+H62+I62+J62</f>
        <v>-737.26344999999992</v>
      </c>
      <c r="L62" s="9">
        <v>-116</v>
      </c>
      <c r="M62" s="9">
        <v>-129.78393</v>
      </c>
      <c r="N62" s="43">
        <v>-186</v>
      </c>
      <c r="O62" s="9">
        <v>-168.21607</v>
      </c>
      <c r="P62" s="65">
        <f>L62+M62+N62+O62</f>
        <v>-600</v>
      </c>
      <c r="Q62" s="9">
        <v>-114</v>
      </c>
      <c r="R62" s="9">
        <v>-116</v>
      </c>
      <c r="S62" s="43">
        <v>-117</v>
      </c>
      <c r="T62" s="9">
        <v>-116</v>
      </c>
      <c r="U62" s="65">
        <f>Q62+R62+S62+T62</f>
        <v>-463</v>
      </c>
      <c r="V62" s="9">
        <v>-139</v>
      </c>
      <c r="W62" s="9">
        <v>-138</v>
      </c>
      <c r="X62" s="43">
        <v>-140</v>
      </c>
      <c r="Y62" s="9">
        <v>-139</v>
      </c>
      <c r="Z62" s="65">
        <f>V62+W62+X62+Y62</f>
        <v>-556</v>
      </c>
      <c r="AA62" s="9">
        <v>-77</v>
      </c>
    </row>
    <row r="63" spans="1:90">
      <c r="A63" s="108" t="s">
        <v>17</v>
      </c>
      <c r="B63" s="9">
        <v>247</v>
      </c>
      <c r="C63" s="9">
        <v>243</v>
      </c>
      <c r="D63" s="9">
        <v>631</v>
      </c>
      <c r="E63" s="9">
        <v>723</v>
      </c>
      <c r="F63" s="65">
        <f>SUM(B63:E63)</f>
        <v>1844</v>
      </c>
      <c r="G63" s="9">
        <v>570</v>
      </c>
      <c r="H63" s="9">
        <v>572</v>
      </c>
      <c r="I63" s="43">
        <v>490</v>
      </c>
      <c r="J63" s="9">
        <v>472.62343000000004</v>
      </c>
      <c r="K63" s="65">
        <f t="shared" ref="K63:K64" si="51">G63+H63+I63+J63</f>
        <v>2104.6234300000001</v>
      </c>
      <c r="L63" s="9">
        <v>365.49</v>
      </c>
      <c r="M63" s="9">
        <v>891</v>
      </c>
      <c r="N63" s="43">
        <v>586</v>
      </c>
      <c r="O63" s="9">
        <v>545.51</v>
      </c>
      <c r="P63" s="65">
        <f t="shared" ref="P63:P64" si="52">L63+M63+N63+O63</f>
        <v>2388</v>
      </c>
      <c r="Q63" s="9">
        <v>583</v>
      </c>
      <c r="R63" s="9">
        <v>559</v>
      </c>
      <c r="S63" s="43">
        <v>538</v>
      </c>
      <c r="T63" s="9">
        <v>538</v>
      </c>
      <c r="U63" s="65">
        <f t="shared" ref="U63:U64" si="53">Q63+R63+S63+T63</f>
        <v>2218</v>
      </c>
      <c r="V63" s="9">
        <v>502</v>
      </c>
      <c r="W63" s="9">
        <v>417</v>
      </c>
      <c r="X63" s="43">
        <v>257</v>
      </c>
      <c r="Y63" s="9">
        <v>252</v>
      </c>
      <c r="Z63" s="65">
        <f t="shared" ref="Z63:Z64" si="54">V63+W63+X63+Y63</f>
        <v>1428</v>
      </c>
      <c r="AA63" s="9">
        <v>407</v>
      </c>
    </row>
    <row r="64" spans="1:90">
      <c r="A64" s="108" t="s">
        <v>18</v>
      </c>
      <c r="B64" s="9">
        <v>-494</v>
      </c>
      <c r="C64" s="9">
        <v>-851</v>
      </c>
      <c r="D64" s="9">
        <v>-958</v>
      </c>
      <c r="E64" s="9">
        <v>-613</v>
      </c>
      <c r="F64" s="65">
        <f>SUM(B64:E64)</f>
        <v>-2916</v>
      </c>
      <c r="G64" s="9">
        <v>-681</v>
      </c>
      <c r="H64" s="9">
        <v>-636.20756000000006</v>
      </c>
      <c r="I64" s="43">
        <v>-489</v>
      </c>
      <c r="J64" s="9">
        <v>-986.58184999999992</v>
      </c>
      <c r="K64" s="65">
        <f t="shared" si="51"/>
        <v>-2792.7894099999999</v>
      </c>
      <c r="L64" s="9">
        <v>-648</v>
      </c>
      <c r="M64" s="9">
        <v>-1581</v>
      </c>
      <c r="N64" s="43">
        <v>-2391</v>
      </c>
      <c r="O64" s="9">
        <v>-2390</v>
      </c>
      <c r="P64" s="65">
        <f t="shared" si="52"/>
        <v>-7010</v>
      </c>
      <c r="Q64" s="9">
        <v>-2304</v>
      </c>
      <c r="R64" s="9">
        <v>-1690</v>
      </c>
      <c r="S64" s="43">
        <v>-1540</v>
      </c>
      <c r="T64" s="9">
        <v>-1558</v>
      </c>
      <c r="U64" s="65">
        <f t="shared" si="53"/>
        <v>-7092</v>
      </c>
      <c r="V64" s="9">
        <v>-1705</v>
      </c>
      <c r="W64" s="9">
        <v>-1326</v>
      </c>
      <c r="X64" s="43">
        <v>-1323</v>
      </c>
      <c r="Y64" s="9">
        <v>-1523</v>
      </c>
      <c r="Z64" s="65">
        <f t="shared" si="54"/>
        <v>-5877</v>
      </c>
      <c r="AA64" s="9">
        <v>-1767</v>
      </c>
    </row>
    <row r="65" spans="1:27">
      <c r="A65" s="113" t="s">
        <v>47</v>
      </c>
      <c r="B65" s="23">
        <f>B59+SUM(B63:B64)</f>
        <v>16725</v>
      </c>
      <c r="C65" s="23">
        <f>C59+SUM(C63:C64)</f>
        <v>13990</v>
      </c>
      <c r="D65" s="23">
        <f>D59+SUM(D63:D64)</f>
        <v>9281.5</v>
      </c>
      <c r="E65" s="23">
        <f>E59+SUM(E62:E64)</f>
        <v>3608.5</v>
      </c>
      <c r="F65" s="24">
        <f>F59+SUM(F62:F64)</f>
        <v>43605</v>
      </c>
      <c r="G65" s="23">
        <f t="shared" ref="G65:L65" si="55">G59+SUM(G61:G64)</f>
        <v>16219</v>
      </c>
      <c r="H65" s="23">
        <f t="shared" si="55"/>
        <v>19281.766960000001</v>
      </c>
      <c r="I65" s="81">
        <f t="shared" si="55"/>
        <v>13760</v>
      </c>
      <c r="J65" s="23">
        <f t="shared" si="55"/>
        <v>26074.230989999993</v>
      </c>
      <c r="K65" s="24">
        <f t="shared" si="55"/>
        <v>75334.99794999999</v>
      </c>
      <c r="L65" s="23">
        <f t="shared" si="55"/>
        <v>-43376.913039999999</v>
      </c>
      <c r="M65" s="23">
        <f t="shared" ref="M65:N65" si="56">M59+SUM(M61:M64)</f>
        <v>-40294.783929999998</v>
      </c>
      <c r="N65" s="81">
        <f t="shared" si="56"/>
        <v>-27806</v>
      </c>
      <c r="O65" s="81">
        <f>O59+SUM(O61:O64)</f>
        <v>-17646.303030000003</v>
      </c>
      <c r="P65" s="24">
        <f t="shared" ref="P65:Q65" si="57">P59+SUM(P61:P64)</f>
        <v>-129124</v>
      </c>
      <c r="Q65" s="23">
        <f t="shared" si="57"/>
        <v>-7432</v>
      </c>
      <c r="R65" s="23">
        <f t="shared" ref="R65:S65" si="58">R59+SUM(R61:R64)</f>
        <v>-4166</v>
      </c>
      <c r="S65" s="81">
        <f t="shared" si="58"/>
        <v>-1945</v>
      </c>
      <c r="T65" s="81">
        <f t="shared" ref="T65:U65" si="59">T59+SUM(T61:T64)</f>
        <v>24530</v>
      </c>
      <c r="U65" s="24">
        <f t="shared" si="59"/>
        <v>10987</v>
      </c>
      <c r="V65" s="23">
        <f>V59+SUM(V61:V64)</f>
        <v>-9340</v>
      </c>
      <c r="W65" s="23">
        <f t="shared" ref="W65:Z65" si="60">W59+SUM(W61:W64)</f>
        <v>-1119</v>
      </c>
      <c r="X65" s="23">
        <f t="shared" si="60"/>
        <v>-5409</v>
      </c>
      <c r="Y65" s="81">
        <f t="shared" si="60"/>
        <v>6099</v>
      </c>
      <c r="Z65" s="24">
        <f t="shared" si="60"/>
        <v>-9769</v>
      </c>
      <c r="AA65" s="23">
        <f>AA59+SUM(AA61:AA64)</f>
        <v>10008</v>
      </c>
    </row>
    <row r="66" spans="1:27">
      <c r="A66" s="108"/>
      <c r="B66" s="9"/>
      <c r="C66" s="9"/>
      <c r="D66" s="9"/>
      <c r="E66" s="9"/>
      <c r="F66" s="36"/>
      <c r="G66" s="9"/>
      <c r="H66" s="9"/>
      <c r="I66" s="43"/>
      <c r="J66" s="9"/>
      <c r="K66" s="36"/>
      <c r="L66" s="9"/>
      <c r="M66" s="9"/>
      <c r="N66" s="43"/>
      <c r="O66" s="43"/>
      <c r="P66" s="36"/>
      <c r="Q66" s="9"/>
      <c r="R66" s="9"/>
      <c r="S66" s="43"/>
      <c r="T66" s="43"/>
      <c r="U66" s="36"/>
      <c r="V66" s="9"/>
      <c r="W66" s="9"/>
      <c r="X66" s="9"/>
      <c r="Y66" s="43"/>
      <c r="Z66" s="36"/>
      <c r="AA66" s="9"/>
    </row>
    <row r="67" spans="1:27">
      <c r="A67" s="114" t="s">
        <v>44</v>
      </c>
      <c r="B67" s="9">
        <v>4453</v>
      </c>
      <c r="C67" s="9">
        <v>3635</v>
      </c>
      <c r="D67" s="9">
        <v>1452</v>
      </c>
      <c r="E67" s="9">
        <v>-22</v>
      </c>
      <c r="F67" s="65">
        <v>9518</v>
      </c>
      <c r="G67" s="9">
        <v>3648</v>
      </c>
      <c r="H67" s="9">
        <v>5308</v>
      </c>
      <c r="I67" s="43">
        <v>3030</v>
      </c>
      <c r="J67" s="9">
        <v>4782</v>
      </c>
      <c r="K67" s="65">
        <f t="shared" ref="K67:K68" si="61">G67+H67+I67+J67</f>
        <v>16768</v>
      </c>
      <c r="L67" s="9">
        <v>15505.499230000001</v>
      </c>
      <c r="M67" s="9">
        <v>-10248</v>
      </c>
      <c r="N67" s="43">
        <v>19349</v>
      </c>
      <c r="O67" s="43">
        <v>1897.5007699999987</v>
      </c>
      <c r="P67" s="65">
        <f t="shared" ref="P67:P68" si="62">L67+M67+N67+O67</f>
        <v>26504</v>
      </c>
      <c r="Q67" s="9">
        <v>3068</v>
      </c>
      <c r="R67" s="9">
        <v>1946</v>
      </c>
      <c r="S67" s="43">
        <v>4402</v>
      </c>
      <c r="T67" s="43">
        <v>11148</v>
      </c>
      <c r="U67" s="65">
        <f t="shared" ref="U67:U68" si="63">Q67+R67+S67+T67</f>
        <v>20564</v>
      </c>
      <c r="V67" s="9">
        <v>2610</v>
      </c>
      <c r="W67" s="9">
        <v>3133</v>
      </c>
      <c r="X67" s="9">
        <v>2348</v>
      </c>
      <c r="Y67" s="43">
        <v>2017</v>
      </c>
      <c r="Z67" s="65">
        <f t="shared" ref="Z67:Z68" si="64">V67+W67+X67+Y67</f>
        <v>10108</v>
      </c>
      <c r="AA67" s="9">
        <v>4885</v>
      </c>
    </row>
    <row r="68" spans="1:27">
      <c r="A68" s="108" t="s">
        <v>49</v>
      </c>
      <c r="B68" s="9">
        <v>-205</v>
      </c>
      <c r="C68" s="9">
        <v>-100</v>
      </c>
      <c r="D68" s="9">
        <v>-202</v>
      </c>
      <c r="E68" s="9">
        <v>15</v>
      </c>
      <c r="F68" s="65">
        <f>SUM(B68:E68)</f>
        <v>-492</v>
      </c>
      <c r="G68" s="9">
        <v>-84</v>
      </c>
      <c r="H68" s="9">
        <v>-138</v>
      </c>
      <c r="I68" s="43">
        <v>166</v>
      </c>
      <c r="J68" s="9">
        <v>59</v>
      </c>
      <c r="K68" s="65">
        <f t="shared" si="61"/>
        <v>3</v>
      </c>
      <c r="L68" s="9">
        <v>-528.51490000000001</v>
      </c>
      <c r="M68" s="9">
        <v>0</v>
      </c>
      <c r="N68" s="43">
        <v>-1329</v>
      </c>
      <c r="O68" s="9">
        <v>0</v>
      </c>
      <c r="P68" s="65">
        <f t="shared" si="62"/>
        <v>-1857.5149000000001</v>
      </c>
      <c r="Q68" s="9"/>
      <c r="R68" s="9"/>
      <c r="S68" s="43"/>
      <c r="T68" s="43"/>
      <c r="U68" s="65">
        <f t="shared" si="63"/>
        <v>0</v>
      </c>
      <c r="V68" s="9">
        <v>0</v>
      </c>
      <c r="W68" s="9">
        <v>0</v>
      </c>
      <c r="X68" s="9"/>
      <c r="Y68" s="43">
        <v>0</v>
      </c>
      <c r="Z68" s="65">
        <f t="shared" si="64"/>
        <v>0</v>
      </c>
      <c r="AA68" s="9">
        <v>0</v>
      </c>
    </row>
    <row r="69" spans="1:27">
      <c r="A69" s="113" t="s">
        <v>48</v>
      </c>
      <c r="B69" s="23">
        <f t="shared" ref="B69:K69" si="65">B65-B67+B68</f>
        <v>12067</v>
      </c>
      <c r="C69" s="23">
        <f t="shared" si="65"/>
        <v>10255</v>
      </c>
      <c r="D69" s="23">
        <f t="shared" si="65"/>
        <v>7627.5</v>
      </c>
      <c r="E69" s="23">
        <f t="shared" si="65"/>
        <v>3645.5</v>
      </c>
      <c r="F69" s="24">
        <f t="shared" si="65"/>
        <v>33595</v>
      </c>
      <c r="G69" s="23">
        <f t="shared" si="65"/>
        <v>12487</v>
      </c>
      <c r="H69" s="23">
        <f t="shared" si="65"/>
        <v>13835.766960000001</v>
      </c>
      <c r="I69" s="81">
        <f t="shared" si="65"/>
        <v>10896</v>
      </c>
      <c r="J69" s="23">
        <f t="shared" si="65"/>
        <v>21351.230989999993</v>
      </c>
      <c r="K69" s="24">
        <f t="shared" si="65"/>
        <v>58569.99794999999</v>
      </c>
      <c r="L69" s="23">
        <f>L65-L67+L68</f>
        <v>-59410.927170000003</v>
      </c>
      <c r="M69" s="23">
        <f t="shared" ref="M69:N69" si="66">M65-M67+M68</f>
        <v>-30046.783929999998</v>
      </c>
      <c r="N69" s="81">
        <f t="shared" si="66"/>
        <v>-48484</v>
      </c>
      <c r="O69" s="81">
        <f>O65-O67+O68</f>
        <v>-19543.803800000002</v>
      </c>
      <c r="P69" s="24">
        <f t="shared" ref="P69:Q69" si="67">P65-P67+P68</f>
        <v>-157485.51490000001</v>
      </c>
      <c r="Q69" s="23">
        <f t="shared" si="67"/>
        <v>-10500</v>
      </c>
      <c r="R69" s="23">
        <f t="shared" ref="R69:S69" si="68">R65-R67+R68</f>
        <v>-6112</v>
      </c>
      <c r="S69" s="81">
        <f t="shared" si="68"/>
        <v>-6347</v>
      </c>
      <c r="T69" s="81">
        <f t="shared" ref="T69:U69" si="69">T65-T67+T68</f>
        <v>13382</v>
      </c>
      <c r="U69" s="24">
        <f t="shared" si="69"/>
        <v>-9577</v>
      </c>
      <c r="V69" s="23">
        <f>V65-V67+V68</f>
        <v>-11950</v>
      </c>
      <c r="W69" s="23">
        <f t="shared" ref="W69:Z69" si="70">W65-W67+W68</f>
        <v>-4252</v>
      </c>
      <c r="X69" s="23">
        <f t="shared" si="70"/>
        <v>-7757</v>
      </c>
      <c r="Y69" s="81">
        <f t="shared" si="70"/>
        <v>4082</v>
      </c>
      <c r="Z69" s="24">
        <f t="shared" si="70"/>
        <v>-19877</v>
      </c>
      <c r="AA69" s="23">
        <f>AA65-AA67+AA68</f>
        <v>5123</v>
      </c>
    </row>
    <row r="70" spans="1:27">
      <c r="A70" s="108" t="s">
        <v>19</v>
      </c>
      <c r="B70" s="9">
        <v>0</v>
      </c>
      <c r="C70" s="9">
        <v>0</v>
      </c>
      <c r="D70" s="9">
        <v>0</v>
      </c>
      <c r="E70" s="9">
        <v>0</v>
      </c>
      <c r="F70" s="10">
        <v>0</v>
      </c>
      <c r="G70" s="9">
        <v>0</v>
      </c>
      <c r="H70" s="9">
        <v>0</v>
      </c>
      <c r="I70" s="43"/>
      <c r="J70" s="9"/>
      <c r="K70" s="10">
        <v>0</v>
      </c>
      <c r="L70" s="9">
        <v>0</v>
      </c>
      <c r="M70" s="9">
        <v>0</v>
      </c>
      <c r="N70" s="43">
        <v>0</v>
      </c>
      <c r="O70" s="43">
        <v>0</v>
      </c>
      <c r="P70" s="10">
        <v>0</v>
      </c>
      <c r="Q70" s="9">
        <v>0</v>
      </c>
      <c r="R70" s="9">
        <v>0</v>
      </c>
      <c r="S70" s="43">
        <v>0</v>
      </c>
      <c r="T70" s="43">
        <v>0</v>
      </c>
      <c r="U70" s="10">
        <v>0</v>
      </c>
      <c r="V70" s="9">
        <v>0</v>
      </c>
      <c r="W70" s="9">
        <v>0</v>
      </c>
      <c r="X70" s="9">
        <v>0</v>
      </c>
      <c r="Y70" s="43">
        <v>0</v>
      </c>
      <c r="Z70" s="10">
        <v>0</v>
      </c>
      <c r="AA70" s="9">
        <v>0</v>
      </c>
    </row>
    <row r="71" spans="1:27" collapsed="1">
      <c r="A71" s="106" t="s">
        <v>48</v>
      </c>
      <c r="B71" s="28">
        <f t="shared" ref="B71:L71" si="71">SUM(B69:B70)</f>
        <v>12067</v>
      </c>
      <c r="C71" s="28">
        <f t="shared" si="71"/>
        <v>10255</v>
      </c>
      <c r="D71" s="28">
        <f t="shared" si="71"/>
        <v>7627.5</v>
      </c>
      <c r="E71" s="28">
        <f t="shared" si="71"/>
        <v>3645.5</v>
      </c>
      <c r="F71" s="28">
        <f t="shared" si="71"/>
        <v>33595</v>
      </c>
      <c r="G71" s="28">
        <f t="shared" si="71"/>
        <v>12487</v>
      </c>
      <c r="H71" s="28">
        <f t="shared" si="71"/>
        <v>13835.766960000001</v>
      </c>
      <c r="I71" s="28">
        <f t="shared" si="71"/>
        <v>10896</v>
      </c>
      <c r="J71" s="28">
        <f t="shared" si="71"/>
        <v>21351.230989999993</v>
      </c>
      <c r="K71" s="28">
        <f t="shared" si="71"/>
        <v>58569.99794999999</v>
      </c>
      <c r="L71" s="28">
        <f t="shared" si="71"/>
        <v>-59410.927170000003</v>
      </c>
      <c r="M71" s="28">
        <f t="shared" ref="M71:N71" si="72">SUM(M69:M70)</f>
        <v>-30046.783929999998</v>
      </c>
      <c r="N71" s="28">
        <f t="shared" si="72"/>
        <v>-48484</v>
      </c>
      <c r="O71" s="28">
        <f t="shared" ref="O71:Q71" si="73">SUM(O69:O70)</f>
        <v>-19543.803800000002</v>
      </c>
      <c r="P71" s="28">
        <f t="shared" si="73"/>
        <v>-157485.51490000001</v>
      </c>
      <c r="Q71" s="28">
        <f t="shared" si="73"/>
        <v>-10500</v>
      </c>
      <c r="R71" s="28">
        <f t="shared" ref="R71:S71" si="74">SUM(R69:R70)</f>
        <v>-6112</v>
      </c>
      <c r="S71" s="28">
        <f t="shared" si="74"/>
        <v>-6347</v>
      </c>
      <c r="T71" s="28">
        <f t="shared" ref="T71:U71" si="75">SUM(T69:T70)</f>
        <v>13382</v>
      </c>
      <c r="U71" s="28">
        <f t="shared" si="75"/>
        <v>-9577</v>
      </c>
      <c r="V71" s="28">
        <f>SUM(V69:V70)</f>
        <v>-11950</v>
      </c>
      <c r="W71" s="28">
        <f t="shared" ref="W71:Z71" si="76">SUM(W69:W70)</f>
        <v>-4252</v>
      </c>
      <c r="X71" s="28">
        <f t="shared" si="76"/>
        <v>-7757</v>
      </c>
      <c r="Y71" s="28">
        <f t="shared" si="76"/>
        <v>4082</v>
      </c>
      <c r="Z71" s="28">
        <f t="shared" si="76"/>
        <v>-19877</v>
      </c>
      <c r="AA71" s="28">
        <f>SUM(AA69:AA70)</f>
        <v>5123</v>
      </c>
    </row>
    <row r="72" spans="1:27">
      <c r="A72" s="114" t="s">
        <v>50</v>
      </c>
      <c r="B72" s="9">
        <v>-3562</v>
      </c>
      <c r="C72" s="9">
        <v>-2630</v>
      </c>
      <c r="D72" s="9">
        <v>-2482</v>
      </c>
      <c r="E72" s="9">
        <v>-2077</v>
      </c>
      <c r="F72" s="63">
        <v>-10751</v>
      </c>
      <c r="G72" s="9">
        <v>-4222</v>
      </c>
      <c r="H72" s="9">
        <v>-2439</v>
      </c>
      <c r="I72" s="43">
        <v>-1863</v>
      </c>
      <c r="J72" s="9">
        <f>-3812+631</f>
        <v>-3181</v>
      </c>
      <c r="K72" s="63">
        <f>G72+H72+I72+J72</f>
        <v>-11705</v>
      </c>
      <c r="L72" s="9">
        <v>10056.977999650899</v>
      </c>
      <c r="M72" s="9">
        <v>4080</v>
      </c>
      <c r="N72" s="43">
        <v>1275</v>
      </c>
      <c r="O72" s="43">
        <f>13711-N72-M72-L72</f>
        <v>-1700.9779996508987</v>
      </c>
      <c r="P72" s="63">
        <f>L72+M72+N72+O72</f>
        <v>13711</v>
      </c>
      <c r="Q72" s="9">
        <v>-4340</v>
      </c>
      <c r="R72" s="9">
        <v>-3099</v>
      </c>
      <c r="S72" s="43">
        <v>-2034</v>
      </c>
      <c r="T72" s="43">
        <v>-3279</v>
      </c>
      <c r="U72" s="63">
        <f>Q72+R72+S72+T72</f>
        <v>-12752</v>
      </c>
      <c r="V72" s="9">
        <v>-1659</v>
      </c>
      <c r="W72" s="9">
        <v>1400</v>
      </c>
      <c r="X72" s="9">
        <v>-1196</v>
      </c>
      <c r="Y72" s="43">
        <v>-1468</v>
      </c>
      <c r="Z72" s="63">
        <f>V72+W72+X72+Y72</f>
        <v>-2923</v>
      </c>
      <c r="AA72" s="9">
        <v>-2669</v>
      </c>
    </row>
    <row r="73" spans="1:27" collapsed="1">
      <c r="A73" s="106" t="s">
        <v>158</v>
      </c>
      <c r="B73" s="28">
        <f t="shared" ref="B73:F73" si="77">SUM(B71:B72)</f>
        <v>8505</v>
      </c>
      <c r="C73" s="28">
        <f t="shared" si="77"/>
        <v>7625</v>
      </c>
      <c r="D73" s="28">
        <f t="shared" si="77"/>
        <v>5145.5</v>
      </c>
      <c r="E73" s="28">
        <f t="shared" si="77"/>
        <v>1568.5</v>
      </c>
      <c r="F73" s="55">
        <f t="shared" si="77"/>
        <v>22844</v>
      </c>
      <c r="G73" s="28">
        <f t="shared" ref="G73:J73" si="78">SUM(G71:G72)</f>
        <v>8265</v>
      </c>
      <c r="H73" s="28">
        <f t="shared" si="78"/>
        <v>11396.766960000001</v>
      </c>
      <c r="I73" s="28">
        <f t="shared" si="78"/>
        <v>9033</v>
      </c>
      <c r="J73" s="28">
        <f t="shared" si="78"/>
        <v>18170.230989999993</v>
      </c>
      <c r="K73" s="55">
        <f>SUM(G73:J73)</f>
        <v>46864.99794999999</v>
      </c>
      <c r="L73" s="28">
        <f t="shared" ref="L73:M73" si="79">SUM(L71:L72)</f>
        <v>-49353.949170349108</v>
      </c>
      <c r="M73" s="28">
        <f t="shared" si="79"/>
        <v>-25966.783929999998</v>
      </c>
      <c r="N73" s="28">
        <f t="shared" ref="N73:O73" si="80">SUM(N71:N72)</f>
        <v>-47209</v>
      </c>
      <c r="O73" s="28">
        <f t="shared" si="80"/>
        <v>-21244.7817996509</v>
      </c>
      <c r="P73" s="55">
        <f>SUM(L73:O73)</f>
        <v>-143774.51490000001</v>
      </c>
      <c r="Q73" s="28">
        <f t="shared" ref="Q73:R73" si="81">SUM(Q71:Q72)</f>
        <v>-14840</v>
      </c>
      <c r="R73" s="28">
        <f t="shared" si="81"/>
        <v>-9211</v>
      </c>
      <c r="S73" s="28">
        <f t="shared" ref="S73:T73" si="82">SUM(S71:S72)</f>
        <v>-8381</v>
      </c>
      <c r="T73" s="28">
        <f t="shared" si="82"/>
        <v>10103</v>
      </c>
      <c r="U73" s="55">
        <f>SUM(Q73:T73)</f>
        <v>-22329</v>
      </c>
      <c r="V73" s="28">
        <f t="shared" ref="V73:W73" si="83">SUM(V71:V72)</f>
        <v>-13609</v>
      </c>
      <c r="W73" s="28">
        <f t="shared" si="83"/>
        <v>-2852</v>
      </c>
      <c r="X73" s="28">
        <f t="shared" ref="X73:Y73" si="84">SUM(X71:X72)</f>
        <v>-8953</v>
      </c>
      <c r="Y73" s="28">
        <f t="shared" si="84"/>
        <v>2614</v>
      </c>
      <c r="Z73" s="55">
        <f>SUM(V73:Y73)</f>
        <v>-22800</v>
      </c>
      <c r="AA73" s="28">
        <f t="shared" ref="AA73" si="85">SUM(AA71:AA72)</f>
        <v>2454</v>
      </c>
    </row>
    <row r="74" spans="1:27">
      <c r="A74" s="106" t="s">
        <v>159</v>
      </c>
      <c r="B74" s="56">
        <f t="shared" ref="B74:F74" si="86">B73/B78</f>
        <v>0.13161763567990839</v>
      </c>
      <c r="C74" s="56">
        <f t="shared" si="86"/>
        <v>0.12021883770062751</v>
      </c>
      <c r="D74" s="56">
        <f t="shared" si="86"/>
        <v>8.1943847244119572E-2</v>
      </c>
      <c r="E74" s="56">
        <f t="shared" si="86"/>
        <v>2.5246672139327506E-2</v>
      </c>
      <c r="F74" s="57">
        <f t="shared" si="86"/>
        <v>0.36141566598636227</v>
      </c>
      <c r="G74" s="56">
        <v>0.13</v>
      </c>
      <c r="H74" s="56">
        <v>0.19</v>
      </c>
      <c r="I74" s="56">
        <v>0.15</v>
      </c>
      <c r="J74" s="56">
        <v>0.28999999999999998</v>
      </c>
      <c r="K74" s="57">
        <f>SUM(G74:J74)</f>
        <v>0.76</v>
      </c>
      <c r="L74" s="56">
        <v>-0.82</v>
      </c>
      <c r="M74" s="56">
        <v>-0.44</v>
      </c>
      <c r="N74" s="56">
        <v>-0.80200000000000005</v>
      </c>
      <c r="O74" s="56">
        <v>-0.36800000000000022</v>
      </c>
      <c r="P74" s="57">
        <f>SUM(L74:O74)</f>
        <v>-2.4300000000000006</v>
      </c>
      <c r="Q74" s="56">
        <v>-0.25</v>
      </c>
      <c r="R74" s="56">
        <v>-0.16</v>
      </c>
      <c r="S74" s="56">
        <v>-0.14000000000000001</v>
      </c>
      <c r="T74" s="56">
        <v>0.17</v>
      </c>
      <c r="U74" s="57">
        <f>SUM(Q74:T74)</f>
        <v>-0.38</v>
      </c>
      <c r="V74" s="56">
        <v>-0.23200000000000001</v>
      </c>
      <c r="W74" s="56">
        <v>-5.0999999999999997E-2</v>
      </c>
      <c r="X74" s="56">
        <v>-0.16300000000000001</v>
      </c>
      <c r="Y74" s="56">
        <v>0.05</v>
      </c>
      <c r="Z74" s="57">
        <f>SUM(V74:Y74)</f>
        <v>-0.39600000000000007</v>
      </c>
      <c r="AA74" s="56">
        <v>0.05</v>
      </c>
    </row>
    <row r="75" spans="1:27">
      <c r="A75" s="114"/>
      <c r="B75" s="9"/>
      <c r="C75" s="9"/>
      <c r="D75" s="9"/>
      <c r="E75" s="9"/>
      <c r="F75" s="10"/>
      <c r="G75" s="9"/>
      <c r="H75" s="9"/>
      <c r="I75" s="9"/>
      <c r="J75" s="9"/>
      <c r="K75" s="10"/>
      <c r="L75" s="9"/>
      <c r="M75" s="9"/>
      <c r="N75" s="9"/>
      <c r="O75" s="9"/>
      <c r="P75" s="10"/>
      <c r="Q75" s="9"/>
      <c r="R75" s="9"/>
      <c r="S75" s="9"/>
      <c r="T75" s="9"/>
      <c r="U75" s="10"/>
      <c r="V75" s="9"/>
      <c r="W75" s="9"/>
      <c r="X75" s="9"/>
      <c r="Y75" s="9"/>
      <c r="Z75" s="10"/>
      <c r="AA75" s="9"/>
    </row>
    <row r="76" spans="1:27">
      <c r="A76" s="115" t="s">
        <v>161</v>
      </c>
      <c r="B76" s="38">
        <v>13438</v>
      </c>
      <c r="C76" s="38">
        <v>18962</v>
      </c>
      <c r="D76" s="38">
        <v>9007</v>
      </c>
      <c r="E76" s="38">
        <v>16392</v>
      </c>
      <c r="F76" s="50">
        <v>57799</v>
      </c>
      <c r="G76" s="38">
        <v>10811</v>
      </c>
      <c r="H76" s="38">
        <v>19693</v>
      </c>
      <c r="I76" s="38">
        <v>12811.1</v>
      </c>
      <c r="J76" s="38">
        <v>21469.9</v>
      </c>
      <c r="K76" s="50">
        <f>SUM(G76:J76)</f>
        <v>64785</v>
      </c>
      <c r="L76" s="38">
        <v>-28726</v>
      </c>
      <c r="M76" s="38">
        <v>-26061</v>
      </c>
      <c r="N76" s="38">
        <v>-44625</v>
      </c>
      <c r="O76" s="38">
        <v>-12651</v>
      </c>
      <c r="P76" s="50">
        <f>SUM(L76:O76)</f>
        <v>-112063</v>
      </c>
      <c r="Q76" s="38">
        <v>-14809</v>
      </c>
      <c r="R76" s="38">
        <v>-6972</v>
      </c>
      <c r="S76" s="38">
        <v>-5032</v>
      </c>
      <c r="T76" s="38">
        <v>18393</v>
      </c>
      <c r="U76" s="50">
        <f>SUM(Q76:T76)</f>
        <v>-8420</v>
      </c>
      <c r="V76" s="38">
        <v>-8244</v>
      </c>
      <c r="W76" s="38">
        <v>3922</v>
      </c>
      <c r="X76" s="38">
        <v>-3027</v>
      </c>
      <c r="Y76" s="38">
        <v>10556</v>
      </c>
      <c r="Z76" s="50">
        <f>SUM(V76:Y76)</f>
        <v>3207</v>
      </c>
      <c r="AA76" s="38">
        <v>9025</v>
      </c>
    </row>
    <row r="77" spans="1:27">
      <c r="A77" s="115" t="s">
        <v>162</v>
      </c>
      <c r="B77" s="37">
        <f t="shared" ref="B77:L77" si="87">B76/B78</f>
        <v>0.20795741190671474</v>
      </c>
      <c r="C77" s="37">
        <f t="shared" si="87"/>
        <v>0.29896257055466213</v>
      </c>
      <c r="D77" s="37">
        <f t="shared" si="87"/>
        <v>0.14343955536445147</v>
      </c>
      <c r="E77" s="37">
        <f t="shared" si="87"/>
        <v>0.26384663672799263</v>
      </c>
      <c r="F77" s="51">
        <f t="shared" si="87"/>
        <v>0.91443985634502511</v>
      </c>
      <c r="G77" s="37">
        <f t="shared" si="87"/>
        <v>0.1756201367793499</v>
      </c>
      <c r="H77" s="37">
        <f t="shared" si="87"/>
        <v>0.32017493943778758</v>
      </c>
      <c r="I77" s="37">
        <f t="shared" si="87"/>
        <v>0.20838172384066103</v>
      </c>
      <c r="J77" s="37">
        <f t="shared" si="87"/>
        <v>0.34886581521562515</v>
      </c>
      <c r="K77" s="51">
        <f>SUM(G77:J77)</f>
        <v>1.0530426152734236</v>
      </c>
      <c r="L77" s="37">
        <f t="shared" si="87"/>
        <v>-0.47545127361803702</v>
      </c>
      <c r="M77" s="37">
        <f t="shared" ref="M77:O77" si="88">M76/M78</f>
        <v>-0.44315399265406069</v>
      </c>
      <c r="N77" s="37">
        <v>-0.752</v>
      </c>
      <c r="O77" s="37">
        <f t="shared" si="88"/>
        <v>-0.21488993069710557</v>
      </c>
      <c r="P77" s="51">
        <f>SUM(L77:O77)</f>
        <v>-1.8854951969692033</v>
      </c>
      <c r="Q77" s="37">
        <v>-0.25</v>
      </c>
      <c r="R77" s="37">
        <v>-0.12</v>
      </c>
      <c r="S77" s="37">
        <v>-0.08</v>
      </c>
      <c r="T77" s="37">
        <v>0.31</v>
      </c>
      <c r="U77" s="51">
        <f>SUM(Q77:T77)</f>
        <v>-0.14000000000000001</v>
      </c>
      <c r="V77" s="37">
        <f>V76/V78</f>
        <v>-0.14074504046163827</v>
      </c>
      <c r="W77" s="37">
        <f>W76/W78</f>
        <v>6.7788993362831854E-2</v>
      </c>
      <c r="X77" s="37">
        <f>X76/X78</f>
        <v>-5.4015953175467084E-2</v>
      </c>
      <c r="Y77" s="37">
        <f>Y76/Y78</f>
        <v>0.1896548626457536</v>
      </c>
      <c r="Z77" s="51">
        <f>SUM(V77:Y77)</f>
        <v>6.2682862371480103E-2</v>
      </c>
      <c r="AA77" s="37">
        <f>AA76/AA78</f>
        <v>0.16411776472513684</v>
      </c>
    </row>
    <row r="78" spans="1:27" collapsed="1">
      <c r="A78" s="116" t="s">
        <v>20</v>
      </c>
      <c r="B78" s="39">
        <v>64619</v>
      </c>
      <c r="C78" s="39">
        <v>63426</v>
      </c>
      <c r="D78" s="39">
        <v>62793</v>
      </c>
      <c r="E78" s="39">
        <v>62127</v>
      </c>
      <c r="F78" s="40">
        <v>63207</v>
      </c>
      <c r="G78" s="39">
        <v>61559</v>
      </c>
      <c r="H78" s="39">
        <v>61507</v>
      </c>
      <c r="I78" s="83">
        <v>61479</v>
      </c>
      <c r="J78" s="39">
        <v>61542</v>
      </c>
      <c r="K78" s="40">
        <v>61489</v>
      </c>
      <c r="L78" s="39">
        <v>60418.389000000003</v>
      </c>
      <c r="M78" s="39">
        <v>58808</v>
      </c>
      <c r="N78" s="83">
        <v>58859</v>
      </c>
      <c r="O78" s="83">
        <v>58872</v>
      </c>
      <c r="P78" s="40">
        <v>59237</v>
      </c>
      <c r="Q78" s="39">
        <v>59012</v>
      </c>
      <c r="R78" s="39">
        <v>59367</v>
      </c>
      <c r="S78" s="83">
        <v>59244</v>
      </c>
      <c r="T78" s="83">
        <v>59805</v>
      </c>
      <c r="U78" s="40">
        <v>59126</v>
      </c>
      <c r="V78" s="39">
        <v>58574</v>
      </c>
      <c r="W78" s="39">
        <v>57856</v>
      </c>
      <c r="X78" s="39">
        <v>56039</v>
      </c>
      <c r="Y78" s="83">
        <v>55659</v>
      </c>
      <c r="Z78" s="40">
        <v>57371</v>
      </c>
      <c r="AA78" s="39">
        <v>54991</v>
      </c>
    </row>
    <row r="79" spans="1:27">
      <c r="A79" s="117"/>
      <c r="B79" s="41"/>
      <c r="C79" s="41"/>
      <c r="D79" s="41"/>
      <c r="E79" s="41"/>
      <c r="F79" s="42"/>
      <c r="G79" s="41"/>
      <c r="H79" s="41"/>
      <c r="I79" s="41"/>
      <c r="J79" s="41"/>
      <c r="K79" s="42"/>
      <c r="L79" s="41"/>
      <c r="M79" s="41"/>
      <c r="N79" s="41"/>
      <c r="O79" s="41"/>
      <c r="P79" s="42"/>
      <c r="Q79" s="41"/>
      <c r="R79" s="41"/>
      <c r="S79" s="41"/>
      <c r="T79" s="41"/>
      <c r="U79" s="42"/>
      <c r="V79" s="41"/>
      <c r="W79" s="41"/>
      <c r="X79" s="41"/>
      <c r="Y79" s="41"/>
      <c r="Z79" s="42"/>
      <c r="AA79" s="41"/>
    </row>
    <row r="80" spans="1:27">
      <c r="A80" s="118" t="s">
        <v>74</v>
      </c>
      <c r="B80" s="43">
        <v>12067</v>
      </c>
      <c r="C80" s="43">
        <v>10255</v>
      </c>
      <c r="D80" s="43">
        <v>7502</v>
      </c>
      <c r="E80" s="43">
        <v>3771</v>
      </c>
      <c r="F80" s="10">
        <f>SUM(B80,C80,D80,E80)</f>
        <v>33595</v>
      </c>
      <c r="G80" s="43">
        <v>12487</v>
      </c>
      <c r="H80" s="43">
        <v>13836</v>
      </c>
      <c r="I80" s="43">
        <v>10896</v>
      </c>
      <c r="J80" s="43">
        <v>21352</v>
      </c>
      <c r="K80" s="10">
        <f t="shared" ref="K80:K83" si="89">G80+H80+I80+J80</f>
        <v>58571</v>
      </c>
      <c r="L80" s="43">
        <v>-59410.927170000003</v>
      </c>
      <c r="M80" s="43">
        <v>-30047</v>
      </c>
      <c r="N80" s="43">
        <v>-48484</v>
      </c>
      <c r="O80" s="43">
        <v>-19544.072829999997</v>
      </c>
      <c r="P80" s="10">
        <f t="shared" ref="P80:P83" si="90">L80+M80+N80+O80</f>
        <v>-157486</v>
      </c>
      <c r="Q80" s="43">
        <v>-10500</v>
      </c>
      <c r="R80" s="43">
        <v>-6112</v>
      </c>
      <c r="S80" s="43">
        <v>-6344</v>
      </c>
      <c r="T80" s="43">
        <v>13379</v>
      </c>
      <c r="U80" s="10">
        <f t="shared" ref="U80:U85" si="91">Q80+R80+S80+T80</f>
        <v>-9577</v>
      </c>
      <c r="V80" s="43">
        <v>-11950</v>
      </c>
      <c r="W80" s="9">
        <v>-4251</v>
      </c>
      <c r="X80" s="9">
        <v>-7757</v>
      </c>
      <c r="Y80" s="43">
        <v>4081</v>
      </c>
      <c r="Z80" s="10">
        <f t="shared" ref="Z80:Z92" si="92">V80+W80+X80+Y80</f>
        <v>-19877</v>
      </c>
      <c r="AA80" s="43">
        <v>5123</v>
      </c>
    </row>
    <row r="81" spans="1:90">
      <c r="A81" s="118" t="s">
        <v>44</v>
      </c>
      <c r="B81" s="43">
        <v>4453</v>
      </c>
      <c r="C81" s="43">
        <v>3635</v>
      </c>
      <c r="D81" s="43">
        <v>1452</v>
      </c>
      <c r="E81" s="43">
        <v>-22</v>
      </c>
      <c r="F81" s="10">
        <f t="shared" ref="F81:F83" si="93">SUM(B81,C81,D81,E81)</f>
        <v>9518</v>
      </c>
      <c r="G81" s="43">
        <v>3648</v>
      </c>
      <c r="H81" s="43">
        <v>5308</v>
      </c>
      <c r="I81" s="43">
        <v>3030</v>
      </c>
      <c r="J81" s="43">
        <v>4782</v>
      </c>
      <c r="K81" s="10">
        <f t="shared" si="89"/>
        <v>16768</v>
      </c>
      <c r="L81" s="43">
        <v>15505</v>
      </c>
      <c r="M81" s="43">
        <v>-10248</v>
      </c>
      <c r="N81" s="43">
        <v>19349</v>
      </c>
      <c r="O81" s="43">
        <v>1898</v>
      </c>
      <c r="P81" s="10">
        <f t="shared" si="90"/>
        <v>26504</v>
      </c>
      <c r="Q81" s="43">
        <v>3068</v>
      </c>
      <c r="R81" s="43">
        <v>1946</v>
      </c>
      <c r="S81" s="43">
        <v>4402</v>
      </c>
      <c r="T81" s="43">
        <v>11148</v>
      </c>
      <c r="U81" s="10">
        <f t="shared" si="91"/>
        <v>20564</v>
      </c>
      <c r="V81" s="43">
        <v>2610</v>
      </c>
      <c r="W81" s="43">
        <v>3133</v>
      </c>
      <c r="X81" s="43">
        <v>2348</v>
      </c>
      <c r="Y81" s="43">
        <v>2017</v>
      </c>
      <c r="Z81" s="10">
        <f t="shared" si="92"/>
        <v>10108</v>
      </c>
      <c r="AA81" s="43">
        <v>4885</v>
      </c>
    </row>
    <row r="82" spans="1:90">
      <c r="A82" s="118" t="s">
        <v>160</v>
      </c>
      <c r="B82" s="43">
        <v>247</v>
      </c>
      <c r="C82" s="43">
        <v>608</v>
      </c>
      <c r="D82" s="43">
        <v>327</v>
      </c>
      <c r="E82" s="43">
        <v>-110</v>
      </c>
      <c r="F82" s="10">
        <f t="shared" si="93"/>
        <v>1072</v>
      </c>
      <c r="G82" s="43">
        <v>111</v>
      </c>
      <c r="H82" s="43">
        <v>64</v>
      </c>
      <c r="I82" s="43">
        <v>-133</v>
      </c>
      <c r="J82" s="43">
        <v>381</v>
      </c>
      <c r="K82" s="10">
        <f t="shared" si="89"/>
        <v>423</v>
      </c>
      <c r="L82" s="43">
        <v>150</v>
      </c>
      <c r="M82" s="43">
        <v>524</v>
      </c>
      <c r="N82" s="43">
        <v>1509</v>
      </c>
      <c r="O82" s="43">
        <v>1537</v>
      </c>
      <c r="P82" s="10">
        <f t="shared" si="90"/>
        <v>3720</v>
      </c>
      <c r="Q82" s="43">
        <v>1412</v>
      </c>
      <c r="R82" s="43">
        <v>432</v>
      </c>
      <c r="S82" s="43">
        <v>261</v>
      </c>
      <c r="T82" s="43">
        <v>257</v>
      </c>
      <c r="U82" s="10">
        <f t="shared" si="91"/>
        <v>2362</v>
      </c>
      <c r="V82" s="43">
        <v>180</v>
      </c>
      <c r="W82" s="43">
        <v>179</v>
      </c>
      <c r="X82" s="43">
        <v>354</v>
      </c>
      <c r="Y82" s="43">
        <v>559</v>
      </c>
      <c r="Z82" s="10">
        <f t="shared" si="92"/>
        <v>1272</v>
      </c>
      <c r="AA82" s="43">
        <v>735</v>
      </c>
    </row>
    <row r="83" spans="1:90">
      <c r="A83" s="118" t="s">
        <v>41</v>
      </c>
      <c r="B83" s="43">
        <v>13380</v>
      </c>
      <c r="C83" s="43">
        <v>14513</v>
      </c>
      <c r="D83" s="43">
        <v>13950</v>
      </c>
      <c r="E83" s="43">
        <v>15594</v>
      </c>
      <c r="F83" s="10">
        <f t="shared" si="93"/>
        <v>57437</v>
      </c>
      <c r="G83" s="43">
        <v>14211</v>
      </c>
      <c r="H83" s="43">
        <v>15593</v>
      </c>
      <c r="I83" s="43">
        <v>15696</v>
      </c>
      <c r="J83" s="43">
        <v>17987</v>
      </c>
      <c r="K83" s="10">
        <f t="shared" si="89"/>
        <v>63487</v>
      </c>
      <c r="L83" s="43">
        <v>15252</v>
      </c>
      <c r="M83" s="43">
        <v>11930</v>
      </c>
      <c r="N83" s="43">
        <v>14112</v>
      </c>
      <c r="O83" s="43">
        <v>12312</v>
      </c>
      <c r="P83" s="10">
        <f t="shared" si="90"/>
        <v>53606</v>
      </c>
      <c r="Q83" s="43">
        <v>12677</v>
      </c>
      <c r="R83" s="43">
        <v>12994</v>
      </c>
      <c r="S83" s="43">
        <v>14899</v>
      </c>
      <c r="T83" s="43">
        <v>15512</v>
      </c>
      <c r="U83" s="10">
        <f t="shared" si="91"/>
        <v>56082</v>
      </c>
      <c r="V83" s="43">
        <v>12741</v>
      </c>
      <c r="W83" s="43">
        <v>14282</v>
      </c>
      <c r="X83" s="43">
        <v>15640</v>
      </c>
      <c r="Y83" s="43">
        <v>13998</v>
      </c>
      <c r="Z83" s="10">
        <f t="shared" si="92"/>
        <v>56661</v>
      </c>
      <c r="AA83" s="43">
        <v>13320</v>
      </c>
    </row>
    <row r="84" spans="1:90">
      <c r="A84" s="118" t="s">
        <v>43</v>
      </c>
      <c r="B84" s="43"/>
      <c r="C84" s="43"/>
      <c r="D84" s="43"/>
      <c r="E84" s="43"/>
      <c r="F84" s="45"/>
      <c r="G84" s="43"/>
      <c r="H84" s="43"/>
      <c r="I84" s="44"/>
      <c r="J84" s="43"/>
      <c r="K84" s="45"/>
      <c r="L84" s="44"/>
      <c r="M84" s="44"/>
      <c r="N84" s="44"/>
      <c r="O84" s="44"/>
      <c r="P84" s="45"/>
      <c r="Q84" s="44">
        <v>309</v>
      </c>
      <c r="R84" s="44">
        <v>699</v>
      </c>
      <c r="S84" s="44">
        <v>741</v>
      </c>
      <c r="T84" s="44">
        <v>764</v>
      </c>
      <c r="U84" s="45">
        <f t="shared" si="91"/>
        <v>2513</v>
      </c>
      <c r="V84" s="44">
        <v>1023</v>
      </c>
      <c r="W84" s="44">
        <v>730</v>
      </c>
      <c r="X84" s="44">
        <v>712</v>
      </c>
      <c r="Y84" s="44">
        <v>712</v>
      </c>
      <c r="Z84" s="45">
        <f t="shared" si="92"/>
        <v>3177</v>
      </c>
      <c r="AA84" s="44">
        <v>625</v>
      </c>
    </row>
    <row r="85" spans="1:90">
      <c r="A85" s="119" t="s">
        <v>21</v>
      </c>
      <c r="B85" s="26">
        <f t="shared" ref="B85:L85" si="94">B80+B81+B82+B83</f>
        <v>30147</v>
      </c>
      <c r="C85" s="26">
        <f t="shared" si="94"/>
        <v>29011</v>
      </c>
      <c r="D85" s="26">
        <f t="shared" si="94"/>
        <v>23231</v>
      </c>
      <c r="E85" s="26">
        <f>SUM(E80:E83)</f>
        <v>19233</v>
      </c>
      <c r="F85" s="58">
        <f t="shared" si="94"/>
        <v>101622</v>
      </c>
      <c r="G85" s="26">
        <f t="shared" si="94"/>
        <v>30457</v>
      </c>
      <c r="H85" s="26">
        <f t="shared" si="94"/>
        <v>34801</v>
      </c>
      <c r="I85" s="26">
        <f t="shared" si="94"/>
        <v>29489</v>
      </c>
      <c r="J85" s="26">
        <f t="shared" si="94"/>
        <v>44502</v>
      </c>
      <c r="K85" s="58">
        <f t="shared" si="94"/>
        <v>139249</v>
      </c>
      <c r="L85" s="26">
        <f t="shared" si="94"/>
        <v>-28503.927170000003</v>
      </c>
      <c r="M85" s="26">
        <f t="shared" ref="M85:N85" si="95">M80+M81+M82+M83</f>
        <v>-27841</v>
      </c>
      <c r="N85" s="26">
        <f t="shared" si="95"/>
        <v>-13514</v>
      </c>
      <c r="O85" s="26">
        <f t="shared" ref="O85:P85" si="96">O80+O81+O82+O83</f>
        <v>-3797.0728299999973</v>
      </c>
      <c r="P85" s="58">
        <f t="shared" si="96"/>
        <v>-73656</v>
      </c>
      <c r="Q85" s="26">
        <f>Q80+Q81+Q82+Q83+Q84</f>
        <v>6966</v>
      </c>
      <c r="R85" s="26">
        <f t="shared" ref="R85:T85" si="97">R80+R81+R82+R83+R84</f>
        <v>9959</v>
      </c>
      <c r="S85" s="26">
        <f t="shared" si="97"/>
        <v>13959</v>
      </c>
      <c r="T85" s="26">
        <f t="shared" si="97"/>
        <v>41060</v>
      </c>
      <c r="U85" s="58">
        <f t="shared" si="91"/>
        <v>71944</v>
      </c>
      <c r="V85" s="26">
        <f>V80+V81+V82+V83+V84</f>
        <v>4604</v>
      </c>
      <c r="W85" s="26">
        <f>W80+W81+W82+W83+W84</f>
        <v>14073</v>
      </c>
      <c r="X85" s="26">
        <f>X80+X81+X82+X83+X84</f>
        <v>11297</v>
      </c>
      <c r="Y85" s="26">
        <f t="shared" ref="Y85" si="98">Y80+Y81+Y82+Y83+Y84</f>
        <v>21367</v>
      </c>
      <c r="Z85" s="58">
        <f t="shared" si="92"/>
        <v>51341</v>
      </c>
      <c r="AA85" s="26">
        <f>AA80+AA81+AA82+AA83+AA84</f>
        <v>24688</v>
      </c>
    </row>
    <row r="86" spans="1:90">
      <c r="A86" s="114" t="s">
        <v>29</v>
      </c>
      <c r="B86" s="43">
        <v>702</v>
      </c>
      <c r="C86" s="43">
        <v>456</v>
      </c>
      <c r="D86" s="43">
        <v>0</v>
      </c>
      <c r="E86" s="43">
        <v>8384</v>
      </c>
      <c r="F86" s="32">
        <f t="shared" ref="F86:F92" si="99">SUM(B86,C86,D86,E86)</f>
        <v>9542</v>
      </c>
      <c r="G86" s="43">
        <v>850</v>
      </c>
      <c r="H86" s="43">
        <v>0</v>
      </c>
      <c r="I86" s="43">
        <v>0</v>
      </c>
      <c r="J86" s="43">
        <v>0</v>
      </c>
      <c r="K86" s="32">
        <f t="shared" ref="K86:K92" si="100">G86+H86+I86+J86</f>
        <v>850</v>
      </c>
      <c r="L86" s="9">
        <v>0</v>
      </c>
      <c r="M86" s="9">
        <v>0</v>
      </c>
      <c r="N86" s="9"/>
      <c r="O86" s="9"/>
      <c r="P86" s="32">
        <f t="shared" ref="P86:P92" si="101">L86+M86+N86+O86</f>
        <v>0</v>
      </c>
      <c r="Q86" s="9">
        <v>0</v>
      </c>
      <c r="R86" s="9">
        <v>0</v>
      </c>
      <c r="S86" s="9">
        <v>0</v>
      </c>
      <c r="T86" s="9">
        <v>0</v>
      </c>
      <c r="U86" s="32">
        <f t="shared" ref="U86:U92" si="102">Q86+R86+S86+T86</f>
        <v>0</v>
      </c>
      <c r="V86" s="9">
        <v>0</v>
      </c>
      <c r="W86" s="9">
        <v>0</v>
      </c>
      <c r="X86" s="9">
        <v>0</v>
      </c>
      <c r="Y86" s="9">
        <v>0</v>
      </c>
      <c r="Z86" s="32">
        <f t="shared" si="92"/>
        <v>0</v>
      </c>
      <c r="AA86" s="9">
        <v>0</v>
      </c>
    </row>
    <row r="87" spans="1:90">
      <c r="A87" s="114" t="s">
        <v>42</v>
      </c>
      <c r="B87" s="43">
        <v>0</v>
      </c>
      <c r="C87" s="43">
        <v>0</v>
      </c>
      <c r="D87" s="43">
        <v>0</v>
      </c>
      <c r="E87" s="43">
        <v>0</v>
      </c>
      <c r="F87" s="10">
        <f t="shared" si="99"/>
        <v>0</v>
      </c>
      <c r="G87" s="43">
        <v>-2491</v>
      </c>
      <c r="H87" s="43">
        <v>4544</v>
      </c>
      <c r="I87" s="43">
        <v>490</v>
      </c>
      <c r="J87" s="43">
        <v>-2026</v>
      </c>
      <c r="K87" s="10">
        <f t="shared" si="100"/>
        <v>517</v>
      </c>
      <c r="L87" s="43">
        <v>4539</v>
      </c>
      <c r="M87" s="43">
        <v>-2025</v>
      </c>
      <c r="N87" s="43">
        <v>-1575</v>
      </c>
      <c r="O87" s="43">
        <v>1142</v>
      </c>
      <c r="P87" s="10">
        <f t="shared" si="101"/>
        <v>2081</v>
      </c>
      <c r="Q87" s="43">
        <v>-5248</v>
      </c>
      <c r="R87" s="43">
        <v>-33</v>
      </c>
      <c r="S87" s="43">
        <v>-30</v>
      </c>
      <c r="T87" s="43">
        <v>-29</v>
      </c>
      <c r="U87" s="10">
        <f t="shared" si="102"/>
        <v>-5340</v>
      </c>
      <c r="V87" s="43">
        <v>-34</v>
      </c>
      <c r="W87" s="9">
        <v>-30</v>
      </c>
      <c r="X87" s="9">
        <v>-35</v>
      </c>
      <c r="Y87" s="43">
        <v>29</v>
      </c>
      <c r="Z87" s="10">
        <f t="shared" si="92"/>
        <v>-70</v>
      </c>
      <c r="AA87" s="43">
        <v>-44</v>
      </c>
    </row>
    <row r="88" spans="1:90">
      <c r="A88" s="118" t="s">
        <v>52</v>
      </c>
      <c r="B88" s="43">
        <v>1036</v>
      </c>
      <c r="C88" s="43">
        <v>650</v>
      </c>
      <c r="D88" s="43">
        <v>855</v>
      </c>
      <c r="E88" s="43">
        <v>2797</v>
      </c>
      <c r="F88" s="10">
        <f t="shared" si="99"/>
        <v>5338</v>
      </c>
      <c r="G88" s="43">
        <v>697</v>
      </c>
      <c r="H88" s="43">
        <v>1169</v>
      </c>
      <c r="I88" s="43">
        <v>1118</v>
      </c>
      <c r="J88" s="43">
        <v>3822</v>
      </c>
      <c r="K88" s="10">
        <f t="shared" si="100"/>
        <v>6806</v>
      </c>
      <c r="L88" s="43">
        <v>14620</v>
      </c>
      <c r="M88" s="43">
        <v>3843</v>
      </c>
      <c r="N88" s="43">
        <v>10458</v>
      </c>
      <c r="O88" s="43">
        <v>7416</v>
      </c>
      <c r="P88" s="10">
        <f t="shared" si="101"/>
        <v>36337</v>
      </c>
      <c r="Q88" s="43">
        <v>518</v>
      </c>
      <c r="R88" s="43">
        <v>-1623</v>
      </c>
      <c r="S88" s="43">
        <v>-2901</v>
      </c>
      <c r="T88" s="43">
        <v>1819</v>
      </c>
      <c r="U88" s="10">
        <f t="shared" si="102"/>
        <v>-2187</v>
      </c>
      <c r="V88" s="43">
        <v>7610</v>
      </c>
      <c r="W88" s="9">
        <v>5163</v>
      </c>
      <c r="X88" s="9">
        <v>1083</v>
      </c>
      <c r="Y88" s="43">
        <v>1867</v>
      </c>
      <c r="Z88" s="10">
        <f t="shared" si="92"/>
        <v>15723</v>
      </c>
      <c r="AA88" s="43">
        <v>524</v>
      </c>
    </row>
    <row r="89" spans="1:90">
      <c r="A89" s="118" t="s">
        <v>53</v>
      </c>
      <c r="B89" s="43">
        <v>0</v>
      </c>
      <c r="C89" s="43">
        <v>0</v>
      </c>
      <c r="D89" s="43">
        <v>0</v>
      </c>
      <c r="E89" s="43">
        <v>0</v>
      </c>
      <c r="F89" s="10">
        <f t="shared" si="99"/>
        <v>0</v>
      </c>
      <c r="G89" s="43">
        <v>0</v>
      </c>
      <c r="H89" s="43">
        <v>0</v>
      </c>
      <c r="I89" s="43">
        <v>0</v>
      </c>
      <c r="J89" s="43">
        <v>0</v>
      </c>
      <c r="K89" s="10">
        <f t="shared" si="100"/>
        <v>0</v>
      </c>
      <c r="L89" s="43">
        <v>0</v>
      </c>
      <c r="M89" s="43">
        <v>0</v>
      </c>
      <c r="N89" s="43">
        <v>0</v>
      </c>
      <c r="O89" s="43">
        <v>0</v>
      </c>
      <c r="P89" s="10">
        <f t="shared" si="101"/>
        <v>0</v>
      </c>
      <c r="Q89" s="43">
        <v>0</v>
      </c>
      <c r="R89" s="43">
        <v>0</v>
      </c>
      <c r="S89" s="43">
        <v>0</v>
      </c>
      <c r="T89" s="43">
        <v>0</v>
      </c>
      <c r="U89" s="10">
        <f t="shared" si="102"/>
        <v>0</v>
      </c>
      <c r="V89" s="43">
        <v>0</v>
      </c>
      <c r="W89" s="9">
        <v>0</v>
      </c>
      <c r="X89" s="9">
        <v>955</v>
      </c>
      <c r="Y89" s="43">
        <v>167</v>
      </c>
      <c r="Z89" s="10">
        <f t="shared" si="92"/>
        <v>1122</v>
      </c>
      <c r="AA89" s="43">
        <v>156</v>
      </c>
    </row>
    <row r="90" spans="1:90">
      <c r="A90" s="118" t="s">
        <v>22</v>
      </c>
      <c r="B90" s="43">
        <v>205</v>
      </c>
      <c r="C90" s="43">
        <v>100</v>
      </c>
      <c r="D90" s="43">
        <v>202</v>
      </c>
      <c r="E90" s="43">
        <v>-15</v>
      </c>
      <c r="F90" s="10">
        <f t="shared" si="99"/>
        <v>492</v>
      </c>
      <c r="G90" s="43">
        <v>84</v>
      </c>
      <c r="H90" s="43">
        <v>138</v>
      </c>
      <c r="I90" s="43">
        <v>-166</v>
      </c>
      <c r="J90" s="43">
        <v>-59</v>
      </c>
      <c r="K90" s="10">
        <f t="shared" si="100"/>
        <v>-3</v>
      </c>
      <c r="L90" s="43">
        <v>529</v>
      </c>
      <c r="M90" s="43">
        <v>0</v>
      </c>
      <c r="N90" s="43">
        <v>1329</v>
      </c>
      <c r="O90" s="43">
        <v>0</v>
      </c>
      <c r="P90" s="10">
        <f t="shared" si="101"/>
        <v>1858</v>
      </c>
      <c r="Q90" s="43">
        <v>0</v>
      </c>
      <c r="R90" s="43">
        <v>0</v>
      </c>
      <c r="S90" s="43">
        <v>0</v>
      </c>
      <c r="T90" s="43">
        <v>0</v>
      </c>
      <c r="U90" s="10">
        <f t="shared" si="102"/>
        <v>0</v>
      </c>
      <c r="V90" s="43">
        <v>0</v>
      </c>
      <c r="W90" s="9">
        <v>0</v>
      </c>
      <c r="X90" s="9">
        <v>0</v>
      </c>
      <c r="Y90" s="43">
        <v>0</v>
      </c>
      <c r="Z90" s="10">
        <f t="shared" si="92"/>
        <v>0</v>
      </c>
      <c r="AA90" s="43">
        <v>0</v>
      </c>
    </row>
    <row r="91" spans="1:90">
      <c r="A91" s="111" t="s">
        <v>39</v>
      </c>
      <c r="B91" s="43">
        <v>0</v>
      </c>
      <c r="C91" s="43">
        <v>7500</v>
      </c>
      <c r="D91" s="43">
        <v>0</v>
      </c>
      <c r="E91" s="43">
        <v>7231</v>
      </c>
      <c r="F91" s="10">
        <f t="shared" si="99"/>
        <v>14731</v>
      </c>
      <c r="G91" s="43">
        <v>0</v>
      </c>
      <c r="H91" s="43">
        <v>0</v>
      </c>
      <c r="I91" s="43">
        <v>0</v>
      </c>
      <c r="J91" s="43">
        <v>0</v>
      </c>
      <c r="K91" s="10">
        <f t="shared" si="100"/>
        <v>0</v>
      </c>
      <c r="L91" s="43">
        <v>0</v>
      </c>
      <c r="M91" s="43">
        <v>0</v>
      </c>
      <c r="N91" s="43">
        <v>0</v>
      </c>
      <c r="O91" s="43">
        <v>4105</v>
      </c>
      <c r="P91" s="10">
        <f t="shared" si="101"/>
        <v>4105</v>
      </c>
      <c r="Q91" s="43">
        <v>0</v>
      </c>
      <c r="R91" s="43">
        <v>-1770</v>
      </c>
      <c r="S91" s="43">
        <v>0</v>
      </c>
      <c r="T91" s="43">
        <v>0</v>
      </c>
      <c r="U91" s="10">
        <f t="shared" si="102"/>
        <v>-1770</v>
      </c>
      <c r="V91" s="43">
        <v>0</v>
      </c>
      <c r="W91" s="9">
        <v>0</v>
      </c>
      <c r="X91" s="9">
        <v>0</v>
      </c>
      <c r="Y91" s="43">
        <v>0</v>
      </c>
      <c r="Z91" s="10">
        <f t="shared" si="92"/>
        <v>0</v>
      </c>
      <c r="AA91" s="43">
        <v>1353</v>
      </c>
    </row>
    <row r="92" spans="1:90">
      <c r="A92" s="120" t="s">
        <v>35</v>
      </c>
      <c r="B92" s="44">
        <v>5141</v>
      </c>
      <c r="C92" s="44">
        <v>6779</v>
      </c>
      <c r="D92" s="44">
        <v>6320</v>
      </c>
      <c r="E92" s="44">
        <v>5483</v>
      </c>
      <c r="F92" s="62">
        <f t="shared" si="99"/>
        <v>23723</v>
      </c>
      <c r="G92" s="44">
        <v>4524</v>
      </c>
      <c r="H92" s="44">
        <v>7186</v>
      </c>
      <c r="I92" s="44">
        <v>5687.1</v>
      </c>
      <c r="J92" s="72">
        <v>6173</v>
      </c>
      <c r="K92" s="62">
        <f t="shared" si="100"/>
        <v>23570.1</v>
      </c>
      <c r="L92" s="44">
        <v>4309</v>
      </c>
      <c r="M92" s="44">
        <v>6541</v>
      </c>
      <c r="N92" s="44">
        <v>5495</v>
      </c>
      <c r="O92" s="44">
        <v>5693</v>
      </c>
      <c r="P92" s="62">
        <f t="shared" si="101"/>
        <v>22038</v>
      </c>
      <c r="Q92" s="44">
        <v>5421</v>
      </c>
      <c r="R92" s="44">
        <v>6911</v>
      </c>
      <c r="S92" s="44">
        <v>6226</v>
      </c>
      <c r="T92" s="44">
        <v>7521</v>
      </c>
      <c r="U92" s="62">
        <f t="shared" si="102"/>
        <v>26079</v>
      </c>
      <c r="V92" s="44">
        <v>6189</v>
      </c>
      <c r="W92" s="44">
        <v>7777</v>
      </c>
      <c r="X92" s="44">
        <v>5544</v>
      </c>
      <c r="Y92" s="44">
        <v>8063</v>
      </c>
      <c r="Z92" s="62">
        <f t="shared" si="92"/>
        <v>27573</v>
      </c>
      <c r="AA92" s="44">
        <v>5633</v>
      </c>
    </row>
    <row r="93" spans="1:90" s="48" customFormat="1">
      <c r="A93" s="121" t="s">
        <v>23</v>
      </c>
      <c r="B93" s="43">
        <f>SUM(B85:B92)</f>
        <v>37231</v>
      </c>
      <c r="C93" s="43">
        <f t="shared" ref="C93:K93" si="103">SUM(C85:C92)</f>
        <v>44496</v>
      </c>
      <c r="D93" s="43">
        <f t="shared" si="103"/>
        <v>30608</v>
      </c>
      <c r="E93" s="43">
        <f t="shared" si="103"/>
        <v>43113</v>
      </c>
      <c r="F93" s="17">
        <f t="shared" si="103"/>
        <v>155448</v>
      </c>
      <c r="G93" s="43">
        <f t="shared" si="103"/>
        <v>34121</v>
      </c>
      <c r="H93" s="43">
        <f t="shared" si="103"/>
        <v>47838</v>
      </c>
      <c r="I93" s="43">
        <f t="shared" si="103"/>
        <v>36618.1</v>
      </c>
      <c r="J93" s="43">
        <f t="shared" si="103"/>
        <v>52412</v>
      </c>
      <c r="K93" s="17">
        <f t="shared" si="103"/>
        <v>170989.1</v>
      </c>
      <c r="L93" s="66">
        <f t="shared" ref="L93" si="104">SUM(L85:L92)</f>
        <v>-4506.9271700000027</v>
      </c>
      <c r="M93" s="66">
        <f t="shared" ref="M93" si="105">SUM(M85:M92)</f>
        <v>-19482</v>
      </c>
      <c r="N93" s="66">
        <f t="shared" ref="N93" si="106">SUM(N85:N92)</f>
        <v>2193</v>
      </c>
      <c r="O93" s="66">
        <f t="shared" ref="O93" si="107">SUM(O85:O92)</f>
        <v>14558.927170000003</v>
      </c>
      <c r="P93" s="17">
        <f t="shared" ref="P93" si="108">SUM(P85:P92)</f>
        <v>-7237</v>
      </c>
      <c r="Q93" s="66">
        <f t="shared" ref="Q93" si="109">SUM(Q85:Q92)</f>
        <v>7657</v>
      </c>
      <c r="R93" s="66">
        <f t="shared" ref="R93" si="110">SUM(R85:R92)</f>
        <v>13444</v>
      </c>
      <c r="S93" s="66">
        <f t="shared" ref="S93" si="111">SUM(S85:S92)</f>
        <v>17254</v>
      </c>
      <c r="T93" s="66">
        <f t="shared" ref="T93" si="112">SUM(T85:T92)</f>
        <v>50371</v>
      </c>
      <c r="U93" s="17">
        <f t="shared" ref="U93" si="113">SUM(U85:U92)</f>
        <v>88726</v>
      </c>
      <c r="V93" s="66">
        <f t="shared" ref="V93" si="114">SUM(V85:V92)</f>
        <v>18369</v>
      </c>
      <c r="W93" s="66">
        <f t="shared" ref="W93" si="115">SUM(W85:W92)</f>
        <v>26983</v>
      </c>
      <c r="X93" s="66">
        <f t="shared" ref="X93" si="116">SUM(X85:X92)</f>
        <v>18844</v>
      </c>
      <c r="Y93" s="66">
        <f t="shared" ref="Y93" si="117">SUM(Y85:Y92)</f>
        <v>31493</v>
      </c>
      <c r="Z93" s="17">
        <f t="shared" ref="Z93:AA93" si="118">SUM(Z85:Z92)</f>
        <v>95689</v>
      </c>
      <c r="AA93" s="66">
        <f t="shared" si="118"/>
        <v>32310</v>
      </c>
      <c r="AB93" s="90"/>
      <c r="AC93" s="90"/>
      <c r="AD93" s="90"/>
      <c r="AE93" s="90"/>
      <c r="AF93" s="90"/>
      <c r="AG93" s="90"/>
      <c r="AH93" s="90"/>
      <c r="AI93" s="90"/>
      <c r="AJ93" s="90"/>
      <c r="AK93" s="90"/>
      <c r="AL93" s="90"/>
      <c r="AM93" s="90"/>
      <c r="AN93" s="90"/>
      <c r="AO93" s="90"/>
      <c r="AP93" s="90"/>
      <c r="AQ93" s="90"/>
      <c r="AR93" s="90"/>
      <c r="AS93" s="90"/>
      <c r="AT93" s="90"/>
      <c r="AU93" s="90"/>
      <c r="AV93" s="90"/>
      <c r="AW93" s="90"/>
      <c r="AX93" s="90"/>
      <c r="AY93" s="90"/>
      <c r="AZ93" s="90"/>
      <c r="BA93" s="90"/>
      <c r="BB93" s="87"/>
      <c r="BC93" s="87"/>
      <c r="BD93" s="87"/>
      <c r="BE93" s="87"/>
      <c r="BF93" s="87"/>
      <c r="BG93" s="87"/>
      <c r="BH93" s="87"/>
      <c r="BI93" s="87"/>
      <c r="BJ93" s="87"/>
      <c r="BK93" s="87"/>
      <c r="BL93" s="87"/>
      <c r="BM93" s="87"/>
      <c r="BN93" s="87"/>
      <c r="BO93" s="87"/>
      <c r="BP93" s="87"/>
      <c r="BQ93" s="87"/>
      <c r="BR93" s="87"/>
      <c r="BS93" s="87"/>
      <c r="BT93" s="87"/>
      <c r="BU93" s="87"/>
      <c r="BV93" s="87"/>
      <c r="BW93" s="87"/>
      <c r="BX93" s="87"/>
      <c r="BY93" s="87"/>
      <c r="BZ93" s="87"/>
      <c r="CA93" s="87"/>
      <c r="CB93" s="87"/>
      <c r="CC93" s="87"/>
      <c r="CD93" s="87"/>
      <c r="CE93" s="87"/>
      <c r="CF93" s="87"/>
      <c r="CG93" s="87"/>
      <c r="CH93" s="87"/>
      <c r="CI93" s="87"/>
      <c r="CJ93" s="87"/>
      <c r="CK93" s="87"/>
      <c r="CL93" s="87"/>
    </row>
    <row r="94" spans="1:90">
      <c r="A94" s="118" t="s">
        <v>24</v>
      </c>
      <c r="B94" s="43">
        <v>-5824</v>
      </c>
      <c r="C94" s="43">
        <v>-5014</v>
      </c>
      <c r="D94" s="43">
        <v>-4789</v>
      </c>
      <c r="E94" s="43">
        <v>-6593</v>
      </c>
      <c r="F94" s="32">
        <f>SUM(B94,C94,D94,E94)</f>
        <v>-22220</v>
      </c>
      <c r="G94" s="43">
        <v>-5598</v>
      </c>
      <c r="H94" s="43">
        <v>-6418</v>
      </c>
      <c r="I94" s="43">
        <v>-4188</v>
      </c>
      <c r="J94" s="43">
        <v>-5457</v>
      </c>
      <c r="K94" s="32">
        <f>SUM(G94,H94,I94,J94)</f>
        <v>-21661</v>
      </c>
      <c r="L94" s="43">
        <v>147</v>
      </c>
      <c r="M94" s="43">
        <v>987</v>
      </c>
      <c r="N94" s="43">
        <v>-2455</v>
      </c>
      <c r="O94" s="43">
        <v>-4539</v>
      </c>
      <c r="P94" s="32">
        <f>SUM(L94,M94,N94,O94)</f>
        <v>-5860</v>
      </c>
      <c r="Q94" s="43">
        <v>-4872</v>
      </c>
      <c r="R94" s="43">
        <v>-4702</v>
      </c>
      <c r="S94" s="43">
        <v>-4153</v>
      </c>
      <c r="T94" s="43">
        <v>-6357</v>
      </c>
      <c r="U94" s="32">
        <f>SUM(Q94,R94,S94,T94)</f>
        <v>-20084</v>
      </c>
      <c r="V94" s="43">
        <v>-3562</v>
      </c>
      <c r="W94" s="43">
        <v>-1566</v>
      </c>
      <c r="X94" s="43">
        <v>-2388</v>
      </c>
      <c r="Y94" s="43">
        <v>-3715</v>
      </c>
      <c r="Z94" s="32">
        <f>SUM(V94,W94,X94,Y94)</f>
        <v>-11231</v>
      </c>
      <c r="AA94" s="43">
        <v>-5028</v>
      </c>
    </row>
    <row r="95" spans="1:90">
      <c r="A95" s="115" t="s">
        <v>30</v>
      </c>
      <c r="B95" s="46">
        <f>SUM(B93,B94)</f>
        <v>31407</v>
      </c>
      <c r="C95" s="46">
        <f t="shared" ref="C95:K95" si="119">SUM(C93,C94)</f>
        <v>39482</v>
      </c>
      <c r="D95" s="46">
        <f t="shared" si="119"/>
        <v>25819</v>
      </c>
      <c r="E95" s="46">
        <f t="shared" si="119"/>
        <v>36520</v>
      </c>
      <c r="F95" s="46">
        <f t="shared" si="119"/>
        <v>133228</v>
      </c>
      <c r="G95" s="46">
        <f t="shared" si="119"/>
        <v>28523</v>
      </c>
      <c r="H95" s="46">
        <f t="shared" si="119"/>
        <v>41420</v>
      </c>
      <c r="I95" s="46">
        <f t="shared" si="119"/>
        <v>32430.1</v>
      </c>
      <c r="J95" s="46">
        <f t="shared" si="119"/>
        <v>46955</v>
      </c>
      <c r="K95" s="46">
        <f t="shared" si="119"/>
        <v>149328.1</v>
      </c>
      <c r="L95" s="46">
        <f t="shared" ref="L95" si="120">SUM(L93,L94)</f>
        <v>-4359.9271700000027</v>
      </c>
      <c r="M95" s="46">
        <f t="shared" ref="M95" si="121">SUM(M93,M94)</f>
        <v>-18495</v>
      </c>
      <c r="N95" s="46">
        <f t="shared" ref="N95" si="122">SUM(N93,N94)</f>
        <v>-262</v>
      </c>
      <c r="O95" s="46">
        <f t="shared" ref="O95" si="123">SUM(O93,O94)</f>
        <v>10019.927170000003</v>
      </c>
      <c r="P95" s="46">
        <f t="shared" ref="P95" si="124">SUM(P93,P94)</f>
        <v>-13097</v>
      </c>
      <c r="Q95" s="46">
        <f t="shared" ref="Q95" si="125">SUM(Q93,Q94)</f>
        <v>2785</v>
      </c>
      <c r="R95" s="46">
        <f t="shared" ref="R95" si="126">SUM(R93,R94)</f>
        <v>8742</v>
      </c>
      <c r="S95" s="46">
        <f t="shared" ref="S95" si="127">SUM(S93,S94)</f>
        <v>13101</v>
      </c>
      <c r="T95" s="46">
        <f t="shared" ref="T95" si="128">SUM(T93,T94)</f>
        <v>44014</v>
      </c>
      <c r="U95" s="46">
        <f t="shared" ref="U95" si="129">SUM(U93,U94)</f>
        <v>68642</v>
      </c>
      <c r="V95" s="46">
        <f t="shared" ref="V95" si="130">SUM(V93,V94)</f>
        <v>14807</v>
      </c>
      <c r="W95" s="46">
        <f t="shared" ref="W95" si="131">SUM(W93,W94)</f>
        <v>25417</v>
      </c>
      <c r="X95" s="46">
        <f t="shared" ref="X95" si="132">SUM(X93,X94)</f>
        <v>16456</v>
      </c>
      <c r="Y95" s="46">
        <f t="shared" ref="Y95" si="133">SUM(Y93,Y94)</f>
        <v>27778</v>
      </c>
      <c r="Z95" s="46">
        <f t="shared" ref="Z95:AA95" si="134">SUM(Z93,Z94)</f>
        <v>84458</v>
      </c>
      <c r="AA95" s="46">
        <f t="shared" si="134"/>
        <v>27282</v>
      </c>
    </row>
    <row r="96" spans="1:90">
      <c r="A96" s="118" t="s">
        <v>58</v>
      </c>
      <c r="B96" s="43">
        <v>75958</v>
      </c>
      <c r="C96" s="43">
        <v>90859.5</v>
      </c>
      <c r="D96" s="43">
        <v>72332.7</v>
      </c>
      <c r="E96" s="43">
        <v>97573</v>
      </c>
      <c r="F96" s="17">
        <f>SUM(B96:E96)</f>
        <v>336723.20000000001</v>
      </c>
      <c r="G96" s="43">
        <v>71724</v>
      </c>
      <c r="H96" s="43">
        <v>94581</v>
      </c>
      <c r="I96" s="43">
        <v>78354</v>
      </c>
      <c r="J96" s="43">
        <v>112635</v>
      </c>
      <c r="K96" s="17">
        <f>SUM(G96:J96)</f>
        <v>357294</v>
      </c>
      <c r="L96" s="43">
        <v>33306.199999999997</v>
      </c>
      <c r="M96" s="43">
        <v>8434.2999999999993</v>
      </c>
      <c r="N96" s="43">
        <v>31431</v>
      </c>
      <c r="O96" s="43">
        <v>48064</v>
      </c>
      <c r="P96" s="17">
        <f>SUM(L96:O96)</f>
        <v>121235.5</v>
      </c>
      <c r="Q96" s="43">
        <v>31055</v>
      </c>
      <c r="R96" s="43">
        <v>42534.400000000001</v>
      </c>
      <c r="S96" s="43">
        <v>49903</v>
      </c>
      <c r="T96" s="43">
        <v>97834.4</v>
      </c>
      <c r="U96" s="17">
        <f>SUM(Q96:T96)</f>
        <v>221326.8</v>
      </c>
      <c r="V96" s="43">
        <v>53896</v>
      </c>
      <c r="W96" s="43">
        <v>70755</v>
      </c>
      <c r="X96" s="43">
        <v>64498</v>
      </c>
      <c r="Y96" s="43">
        <v>90773</v>
      </c>
      <c r="Z96" s="17">
        <f>SUM(V96:Y96)</f>
        <v>279922</v>
      </c>
      <c r="AA96" s="43">
        <v>79409</v>
      </c>
    </row>
    <row r="97" spans="1:27">
      <c r="A97" s="107" t="s">
        <v>59</v>
      </c>
      <c r="B97" s="149">
        <v>0.41299999999999998</v>
      </c>
      <c r="C97" s="143">
        <v>0.435</v>
      </c>
      <c r="D97" s="143">
        <v>0.35699999999999998</v>
      </c>
      <c r="E97" s="143">
        <v>0.373</v>
      </c>
      <c r="F97" s="144">
        <v>0.39600000000000002</v>
      </c>
      <c r="G97" s="143">
        <v>0.39800000000000002</v>
      </c>
      <c r="H97" s="143">
        <v>0.438</v>
      </c>
      <c r="I97" s="143">
        <v>0.41399999999999998</v>
      </c>
      <c r="J97" s="143">
        <v>0.41699999999999998</v>
      </c>
      <c r="K97" s="144">
        <v>0.41699999999999998</v>
      </c>
      <c r="L97" s="150">
        <v>-0.13100000000000001</v>
      </c>
      <c r="M97" s="150">
        <v>-2.1930000000000001</v>
      </c>
      <c r="N97" s="150">
        <v>-8.0000000000000002E-3</v>
      </c>
      <c r="O97" s="150">
        <v>0.20799999999999999</v>
      </c>
      <c r="P97" s="151">
        <v>-0.108</v>
      </c>
      <c r="Q97" s="143">
        <v>0.09</v>
      </c>
      <c r="R97" s="150">
        <v>0.20599999999999999</v>
      </c>
      <c r="S97" s="150">
        <v>0.26300000000000001</v>
      </c>
      <c r="T97" s="150">
        <v>0.45</v>
      </c>
      <c r="U97" s="144">
        <v>0.31</v>
      </c>
      <c r="V97" s="143">
        <v>0.27500000000000002</v>
      </c>
      <c r="W97" s="150">
        <v>0.35899999999999999</v>
      </c>
      <c r="X97" s="150">
        <v>0.255</v>
      </c>
      <c r="Y97" s="150">
        <v>0.30599999999999999</v>
      </c>
      <c r="Z97" s="144">
        <v>0.30199999999999999</v>
      </c>
      <c r="AA97" s="143">
        <v>0.34399999999999997</v>
      </c>
    </row>
    <row r="98" spans="1:27" ht="7.4" customHeight="1">
      <c r="A98" s="117"/>
      <c r="B98" s="134"/>
      <c r="C98" s="134"/>
      <c r="D98" s="134"/>
      <c r="E98" s="134"/>
      <c r="F98" s="135"/>
      <c r="G98" s="134"/>
      <c r="H98" s="134"/>
      <c r="I98" s="134"/>
      <c r="J98" s="134"/>
      <c r="K98" s="135"/>
      <c r="L98" s="134"/>
      <c r="M98" s="134"/>
      <c r="N98" s="134"/>
      <c r="O98" s="134"/>
      <c r="P98" s="135"/>
      <c r="Q98" s="134"/>
      <c r="R98" s="134"/>
      <c r="S98" s="134"/>
      <c r="T98" s="134"/>
      <c r="U98" s="135"/>
      <c r="V98" s="134"/>
      <c r="W98" s="134"/>
      <c r="X98" s="134"/>
      <c r="Y98" s="134"/>
      <c r="Z98" s="135"/>
      <c r="AA98" s="134"/>
    </row>
    <row r="99" spans="1:27" collapsed="1">
      <c r="A99" s="122" t="s">
        <v>67</v>
      </c>
      <c r="B99" s="136"/>
      <c r="C99" s="136"/>
      <c r="D99" s="136"/>
      <c r="E99" s="136"/>
      <c r="F99" s="137"/>
      <c r="G99" s="136"/>
      <c r="H99" s="136"/>
      <c r="I99" s="136"/>
      <c r="J99" s="136"/>
      <c r="K99" s="137"/>
      <c r="L99" s="136"/>
      <c r="M99" s="136"/>
      <c r="N99" s="136"/>
      <c r="O99" s="136"/>
      <c r="P99" s="137"/>
      <c r="Q99" s="136"/>
      <c r="R99" s="136"/>
      <c r="S99" s="136"/>
      <c r="T99" s="136"/>
      <c r="U99" s="137"/>
      <c r="V99" s="136"/>
      <c r="W99" s="136"/>
      <c r="X99" s="136"/>
      <c r="Y99" s="136"/>
      <c r="Z99" s="137"/>
      <c r="AA99" s="136"/>
    </row>
    <row r="100" spans="1:27" ht="7.4" customHeight="1">
      <c r="A100" s="123"/>
      <c r="B100" s="138"/>
      <c r="C100" s="138"/>
      <c r="D100" s="138"/>
      <c r="E100" s="138"/>
      <c r="F100" s="139"/>
      <c r="G100" s="138"/>
      <c r="H100" s="138"/>
      <c r="I100" s="138"/>
      <c r="J100" s="138"/>
      <c r="K100" s="139"/>
      <c r="L100" s="138"/>
      <c r="M100" s="138"/>
      <c r="N100" s="138"/>
      <c r="O100" s="138"/>
      <c r="P100" s="139"/>
      <c r="Q100" s="138"/>
      <c r="R100" s="138"/>
      <c r="S100" s="138"/>
      <c r="T100" s="138"/>
      <c r="U100" s="139"/>
      <c r="V100" s="138"/>
      <c r="W100" s="138"/>
      <c r="X100" s="138"/>
      <c r="Y100" s="138"/>
      <c r="Z100" s="139"/>
      <c r="AA100" s="138"/>
    </row>
    <row r="101" spans="1:27">
      <c r="A101" s="107" t="s">
        <v>56</v>
      </c>
      <c r="B101" s="140">
        <f t="shared" ref="B101" si="135">B37/B10</f>
        <v>0.61639748329765842</v>
      </c>
      <c r="C101" s="133">
        <f t="shared" ref="C101:Z101" si="136">C37/C10</f>
        <v>0.61619691904274987</v>
      </c>
      <c r="D101" s="133">
        <f t="shared" si="136"/>
        <v>0.56922035382237202</v>
      </c>
      <c r="E101" s="133">
        <f t="shared" si="136"/>
        <v>0.56748202428871231</v>
      </c>
      <c r="F101" s="141">
        <f t="shared" si="136"/>
        <v>0.59518265621508559</v>
      </c>
      <c r="G101" s="133">
        <f t="shared" si="136"/>
        <v>0.63925328985353458</v>
      </c>
      <c r="H101" s="133">
        <f t="shared" si="136"/>
        <v>0.56575069293879099</v>
      </c>
      <c r="I101" s="133">
        <f t="shared" si="136"/>
        <v>0.59829878037320361</v>
      </c>
      <c r="J101" s="133">
        <f t="shared" si="136"/>
        <v>0.49892228487783891</v>
      </c>
      <c r="K101" s="141">
        <f t="shared" si="136"/>
        <v>0.57566411470740408</v>
      </c>
      <c r="L101" s="133">
        <f t="shared" si="136"/>
        <v>0.15058928787411996</v>
      </c>
      <c r="M101" s="142">
        <f t="shared" si="136"/>
        <v>-0.47210300429184548</v>
      </c>
      <c r="N101" s="142">
        <f t="shared" si="136"/>
        <v>-0.36932921951776942</v>
      </c>
      <c r="O101" s="142">
        <f t="shared" si="136"/>
        <v>0.45918953370648968</v>
      </c>
      <c r="P101" s="141">
        <f t="shared" si="136"/>
        <v>5.9661314471349931E-2</v>
      </c>
      <c r="Q101" s="133">
        <f t="shared" si="136"/>
        <v>0.63105559164505687</v>
      </c>
      <c r="R101" s="142">
        <f t="shared" si="136"/>
        <v>0.53328726700382401</v>
      </c>
      <c r="S101" s="142">
        <f t="shared" si="136"/>
        <v>0.44704953742765713</v>
      </c>
      <c r="T101" s="142">
        <f t="shared" si="136"/>
        <v>0.66939510070299379</v>
      </c>
      <c r="U101" s="141">
        <f t="shared" si="136"/>
        <v>0.58799238201543214</v>
      </c>
      <c r="V101" s="133">
        <f t="shared" si="136"/>
        <v>0.60152356499511572</v>
      </c>
      <c r="W101" s="142">
        <f t="shared" si="136"/>
        <v>0.58736122393717849</v>
      </c>
      <c r="X101" s="142">
        <f t="shared" si="136"/>
        <v>0.41605972323379459</v>
      </c>
      <c r="Y101" s="142">
        <f t="shared" si="136"/>
        <v>0.41343792633015009</v>
      </c>
      <c r="Z101" s="141">
        <f t="shared" si="136"/>
        <v>0.50323917783249428</v>
      </c>
      <c r="AA101" s="133">
        <f t="shared" ref="AA101" si="137">AA37/AA10</f>
        <v>0.5605744369334289</v>
      </c>
    </row>
    <row r="102" spans="1:27">
      <c r="A102" s="107"/>
      <c r="B102" s="143"/>
      <c r="C102" s="143"/>
      <c r="D102" s="143"/>
      <c r="E102" s="143"/>
      <c r="F102" s="144"/>
      <c r="G102" s="143"/>
      <c r="H102" s="143"/>
      <c r="I102" s="143"/>
      <c r="J102" s="143"/>
      <c r="K102" s="144"/>
      <c r="L102" s="143"/>
      <c r="M102" s="143"/>
      <c r="N102" s="143"/>
      <c r="O102" s="143"/>
      <c r="P102" s="144"/>
      <c r="Q102" s="143"/>
      <c r="R102" s="143"/>
      <c r="S102" s="143"/>
      <c r="T102" s="143"/>
      <c r="U102" s="144"/>
      <c r="V102" s="143"/>
      <c r="W102" s="143"/>
      <c r="X102" s="143"/>
      <c r="Y102" s="143"/>
      <c r="Z102" s="144"/>
      <c r="AA102" s="143"/>
    </row>
    <row r="103" spans="1:27">
      <c r="A103" s="107" t="s">
        <v>57</v>
      </c>
      <c r="B103" s="140">
        <f t="shared" ref="B103" si="138">B39/B17</f>
        <v>0.62806240296868487</v>
      </c>
      <c r="C103" s="133">
        <f t="shared" ref="C103:Z103" si="139">C39/C17</f>
        <v>0.62330725654167796</v>
      </c>
      <c r="D103" s="133">
        <f t="shared" si="139"/>
        <v>0.51324232454147201</v>
      </c>
      <c r="E103" s="133">
        <f t="shared" si="139"/>
        <v>0.4914665747584217</v>
      </c>
      <c r="F103" s="141">
        <f t="shared" si="139"/>
        <v>0.55658360045496846</v>
      </c>
      <c r="G103" s="133">
        <f t="shared" si="139"/>
        <v>0.51877062278207819</v>
      </c>
      <c r="H103" s="133">
        <f t="shared" si="139"/>
        <v>0.57436551055441332</v>
      </c>
      <c r="I103" s="133">
        <f t="shared" si="139"/>
        <v>0.51504535732723655</v>
      </c>
      <c r="J103" s="133">
        <f t="shared" si="139"/>
        <v>0.50313700868907496</v>
      </c>
      <c r="K103" s="141">
        <f t="shared" si="139"/>
        <v>0.52535383110345635</v>
      </c>
      <c r="L103" s="133">
        <f t="shared" si="139"/>
        <v>0.14732693951191719</v>
      </c>
      <c r="M103" s="142">
        <f t="shared" si="139"/>
        <v>-1.4045169946332736</v>
      </c>
      <c r="N103" s="142">
        <f t="shared" si="139"/>
        <v>0.2448362899498738</v>
      </c>
      <c r="O103" s="142">
        <f t="shared" si="139"/>
        <v>0.33562360649770212</v>
      </c>
      <c r="P103" s="141">
        <f t="shared" si="139"/>
        <v>0.1891166497638731</v>
      </c>
      <c r="Q103" s="133">
        <f t="shared" si="139"/>
        <v>0.35242116894905084</v>
      </c>
      <c r="R103" s="142">
        <f t="shared" si="139"/>
        <v>0.4889782299529592</v>
      </c>
      <c r="S103" s="142">
        <f t="shared" si="139"/>
        <v>0.49325385209037442</v>
      </c>
      <c r="T103" s="142">
        <f t="shared" si="139"/>
        <v>0.55391169425087106</v>
      </c>
      <c r="U103" s="141">
        <f t="shared" si="139"/>
        <v>0.49748485128821868</v>
      </c>
      <c r="V103" s="133">
        <f t="shared" si="139"/>
        <v>0.48638512532023348</v>
      </c>
      <c r="W103" s="142">
        <f t="shared" si="139"/>
        <v>0.59987866626222086</v>
      </c>
      <c r="X103" s="142">
        <f t="shared" si="139"/>
        <v>0.47761357897279377</v>
      </c>
      <c r="Y103" s="142">
        <f t="shared" si="139"/>
        <v>0.53215241956222492</v>
      </c>
      <c r="Z103" s="141">
        <f t="shared" si="139"/>
        <v>0.52532125925309825</v>
      </c>
      <c r="AA103" s="133">
        <f t="shared" ref="AA103" si="140">AA39/AA17</f>
        <v>0.57853175140805546</v>
      </c>
    </row>
    <row r="104" spans="1:27">
      <c r="A104" s="108"/>
      <c r="B104" s="143"/>
      <c r="C104" s="143"/>
      <c r="D104" s="143"/>
      <c r="E104" s="143"/>
      <c r="F104" s="144"/>
      <c r="G104" s="143"/>
      <c r="H104" s="143"/>
      <c r="I104" s="143"/>
      <c r="J104" s="143"/>
      <c r="K104" s="144"/>
      <c r="L104" s="143"/>
      <c r="M104" s="143"/>
      <c r="N104" s="143"/>
      <c r="O104" s="143"/>
      <c r="P104" s="144"/>
      <c r="Q104" s="143"/>
      <c r="R104" s="143"/>
      <c r="S104" s="143"/>
      <c r="T104" s="143"/>
      <c r="U104" s="144"/>
      <c r="V104" s="143"/>
      <c r="W104" s="143"/>
      <c r="X104" s="143"/>
      <c r="Y104" s="143"/>
      <c r="Z104" s="144"/>
      <c r="AA104" s="143"/>
    </row>
    <row r="105" spans="1:27">
      <c r="A105" s="107" t="s">
        <v>61</v>
      </c>
      <c r="B105" s="142">
        <f t="shared" ref="B105:G105" si="141">B42/B20</f>
        <v>-1.1163663663663663</v>
      </c>
      <c r="C105" s="142">
        <f t="shared" si="141"/>
        <v>0.4728157759716663</v>
      </c>
      <c r="D105" s="142">
        <f t="shared" si="141"/>
        <v>-0.3175644888571425</v>
      </c>
      <c r="E105" s="142">
        <f t="shared" si="141"/>
        <v>-0.22689019542126346</v>
      </c>
      <c r="F105" s="145">
        <f t="shared" si="141"/>
        <v>-4.8113993473284863E-2</v>
      </c>
      <c r="G105" s="142">
        <f t="shared" si="141"/>
        <v>0.39167439632489753</v>
      </c>
      <c r="H105" s="142">
        <f>H42/H20</f>
        <v>0.3534363885810079</v>
      </c>
      <c r="I105" s="142">
        <f t="shared" ref="I105:Z105" si="142">I42/I20</f>
        <v>0.54229316229803881</v>
      </c>
      <c r="J105" s="142">
        <f t="shared" si="142"/>
        <v>0.46933149552033082</v>
      </c>
      <c r="K105" s="145">
        <f t="shared" si="142"/>
        <v>0.43385913362821332</v>
      </c>
      <c r="L105" s="142">
        <f t="shared" si="142"/>
        <v>1.7146997143996156E-2</v>
      </c>
      <c r="M105" s="142">
        <f t="shared" si="142"/>
        <v>0.53893129770992365</v>
      </c>
      <c r="N105" s="142">
        <f t="shared" si="142"/>
        <v>0.46276595744680848</v>
      </c>
      <c r="O105" s="142">
        <f t="shared" si="142"/>
        <v>0.51145933807421029</v>
      </c>
      <c r="P105" s="145">
        <f t="shared" si="142"/>
        <v>0.35799931278042774</v>
      </c>
      <c r="Q105" s="142">
        <f t="shared" si="142"/>
        <v>0.45661303295055106</v>
      </c>
      <c r="R105" s="142">
        <f t="shared" si="142"/>
        <v>0.5999762301551963</v>
      </c>
      <c r="S105" s="142">
        <f t="shared" si="142"/>
        <v>0.76550874441284444</v>
      </c>
      <c r="T105" s="142">
        <f t="shared" si="142"/>
        <v>0.59738838269140859</v>
      </c>
      <c r="U105" s="145">
        <f t="shared" si="142"/>
        <v>0.62647876736482144</v>
      </c>
      <c r="V105" s="142">
        <f t="shared" si="142"/>
        <v>0.61622690210631248</v>
      </c>
      <c r="W105" s="142">
        <f t="shared" si="142"/>
        <v>0.62093171665603064</v>
      </c>
      <c r="X105" s="142">
        <f t="shared" si="142"/>
        <v>0.6500802568218299</v>
      </c>
      <c r="Y105" s="142">
        <f t="shared" si="142"/>
        <v>0.59068346697212681</v>
      </c>
      <c r="Z105" s="145">
        <f t="shared" si="142"/>
        <v>0.61360554713198057</v>
      </c>
      <c r="AA105" s="142">
        <f t="shared" ref="AA105" si="143">AA42/AA20</f>
        <v>0.68124606670862176</v>
      </c>
    </row>
    <row r="106" spans="1:27">
      <c r="A106" s="107"/>
      <c r="B106" s="133"/>
      <c r="C106" s="133"/>
      <c r="D106" s="133"/>
      <c r="E106" s="133"/>
      <c r="F106" s="141"/>
      <c r="G106" s="133"/>
      <c r="H106" s="133"/>
      <c r="I106" s="133"/>
      <c r="J106" s="133"/>
      <c r="K106" s="141"/>
      <c r="L106" s="133"/>
      <c r="M106" s="133"/>
      <c r="N106" s="133"/>
      <c r="O106" s="133"/>
      <c r="P106" s="141"/>
      <c r="Q106" s="133"/>
      <c r="R106" s="133"/>
      <c r="S106" s="133"/>
      <c r="T106" s="133"/>
      <c r="U106" s="141"/>
      <c r="V106" s="133"/>
      <c r="W106" s="133"/>
      <c r="X106" s="133"/>
      <c r="Y106" s="133"/>
      <c r="Z106" s="141"/>
      <c r="AA106" s="133"/>
    </row>
    <row r="107" spans="1:27">
      <c r="A107" s="109" t="s">
        <v>25</v>
      </c>
      <c r="B107" s="146">
        <f t="shared" ref="B107:L107" si="144">B44/B23</f>
        <v>0.59648875082368447</v>
      </c>
      <c r="C107" s="146">
        <f t="shared" si="144"/>
        <v>0.61420735515849878</v>
      </c>
      <c r="D107" s="146">
        <f t="shared" si="144"/>
        <v>0.5138425140791375</v>
      </c>
      <c r="E107" s="146">
        <f t="shared" si="144"/>
        <v>0.50147286059663843</v>
      </c>
      <c r="F107" s="147">
        <f t="shared" si="144"/>
        <v>0.55536517349564252</v>
      </c>
      <c r="G107" s="146">
        <f t="shared" si="144"/>
        <v>0.56285723987279712</v>
      </c>
      <c r="H107" s="146">
        <f t="shared" si="144"/>
        <v>0.56827200974031788</v>
      </c>
      <c r="I107" s="146">
        <f t="shared" si="144"/>
        <v>0.54543305540058118</v>
      </c>
      <c r="J107" s="146">
        <f t="shared" si="144"/>
        <v>0.50175616625529262</v>
      </c>
      <c r="K107" s="147">
        <f t="shared" si="144"/>
        <v>0.54129492040569727</v>
      </c>
      <c r="L107" s="146">
        <f t="shared" si="144"/>
        <v>0.14572193220273924</v>
      </c>
      <c r="M107" s="148" t="s">
        <v>34</v>
      </c>
      <c r="N107" s="146">
        <f t="shared" ref="N107:Z107" si="145">N44/N23</f>
        <v>0.1027753918831866</v>
      </c>
      <c r="O107" s="146">
        <f t="shared" si="145"/>
        <v>0.36279751151841244</v>
      </c>
      <c r="P107" s="147">
        <f t="shared" si="145"/>
        <v>0.15722283453647001</v>
      </c>
      <c r="Q107" s="146">
        <f t="shared" si="145"/>
        <v>0.44591526036022089</v>
      </c>
      <c r="R107" s="146">
        <f t="shared" si="145"/>
        <v>0.50246295751152981</v>
      </c>
      <c r="S107" s="146">
        <f t="shared" si="145"/>
        <v>0.48556588106427334</v>
      </c>
      <c r="T107" s="146">
        <f t="shared" si="145"/>
        <v>0.58982057989168479</v>
      </c>
      <c r="U107" s="147">
        <f t="shared" si="145"/>
        <v>0.52732430173844469</v>
      </c>
      <c r="V107" s="146">
        <f t="shared" si="145"/>
        <v>0.5291991471783597</v>
      </c>
      <c r="W107" s="146">
        <f t="shared" si="145"/>
        <v>0.59532500540774391</v>
      </c>
      <c r="X107" s="146">
        <f t="shared" si="145"/>
        <v>0.46107192204203329</v>
      </c>
      <c r="Y107" s="146">
        <f t="shared" si="145"/>
        <v>0.49821512351345287</v>
      </c>
      <c r="Z107" s="147">
        <f t="shared" si="145"/>
        <v>0.5197885673442928</v>
      </c>
      <c r="AA107" s="146">
        <f t="shared" ref="AA107" si="146">AA44/AA23</f>
        <v>0.57565615439468176</v>
      </c>
    </row>
    <row r="108" spans="1:27" ht="7.4" customHeight="1">
      <c r="A108" s="9"/>
      <c r="B108" s="47"/>
      <c r="C108" s="47"/>
      <c r="H108"/>
      <c r="U108" s="67"/>
      <c r="V108" s="67"/>
      <c r="W108" s="67"/>
      <c r="X108" s="67"/>
      <c r="Y108" s="67"/>
      <c r="Z108" s="67"/>
      <c r="AA108" s="67"/>
    </row>
    <row r="109" spans="1:27">
      <c r="A109" s="154" t="s">
        <v>71</v>
      </c>
      <c r="B109" s="152"/>
      <c r="C109" s="152"/>
      <c r="D109" s="152"/>
      <c r="E109" s="152"/>
      <c r="F109" s="152"/>
      <c r="G109" s="152"/>
      <c r="H109" s="152"/>
      <c r="I109" s="152"/>
      <c r="J109" s="152"/>
      <c r="K109" s="152"/>
      <c r="L109" s="152"/>
      <c r="M109" s="152"/>
      <c r="N109" s="152"/>
      <c r="O109" s="152"/>
      <c r="P109" s="103"/>
      <c r="Q109" s="103"/>
      <c r="R109" s="103"/>
      <c r="S109" s="103"/>
      <c r="T109" s="103"/>
      <c r="U109" s="152"/>
      <c r="V109" s="152"/>
      <c r="W109" s="152"/>
      <c r="X109" s="152"/>
      <c r="Y109" s="152"/>
      <c r="Z109" s="152"/>
      <c r="AA109" s="152"/>
    </row>
    <row r="110" spans="1:27">
      <c r="A110" s="154" t="s">
        <v>68</v>
      </c>
      <c r="B110" s="153"/>
      <c r="C110" s="153"/>
      <c r="D110" s="153"/>
      <c r="E110" s="153"/>
      <c r="F110" s="153"/>
      <c r="G110" s="153"/>
      <c r="H110" s="153"/>
      <c r="I110" s="153"/>
      <c r="J110" s="153"/>
      <c r="K110" s="153"/>
      <c r="L110" s="153"/>
      <c r="M110" s="153"/>
      <c r="N110" s="153"/>
      <c r="O110" s="153"/>
      <c r="P110" s="93"/>
      <c r="Q110" s="93"/>
      <c r="R110" s="93"/>
      <c r="S110" s="93"/>
      <c r="T110" s="93"/>
      <c r="U110" s="153"/>
      <c r="V110" s="153"/>
      <c r="W110" s="153"/>
      <c r="X110" s="153"/>
      <c r="Y110" s="153"/>
      <c r="Z110" s="153"/>
      <c r="AA110" s="153"/>
    </row>
    <row r="111" spans="1:27">
      <c r="A111" s="154"/>
      <c r="B111" s="153"/>
      <c r="C111" s="153"/>
      <c r="D111" s="153"/>
      <c r="E111" s="153"/>
      <c r="F111" s="153"/>
      <c r="G111" s="153"/>
      <c r="H111" s="153"/>
      <c r="I111" s="153"/>
      <c r="J111" s="153"/>
      <c r="K111" s="153"/>
      <c r="L111" s="153"/>
      <c r="M111" s="153"/>
      <c r="N111" s="153"/>
      <c r="O111" s="153"/>
      <c r="P111" s="93"/>
      <c r="Q111" s="93"/>
      <c r="R111" s="93"/>
      <c r="S111" s="93"/>
      <c r="T111" s="93"/>
      <c r="U111" s="153"/>
      <c r="V111" s="153"/>
      <c r="W111" s="153"/>
      <c r="X111" s="153"/>
      <c r="Y111" s="153"/>
      <c r="Z111" s="153"/>
      <c r="AA111" s="153"/>
    </row>
    <row r="112" spans="1:27" ht="15" customHeight="1">
      <c r="A112" s="263" t="s">
        <v>51</v>
      </c>
      <c r="B112" s="153"/>
      <c r="C112" s="153"/>
      <c r="D112" s="153"/>
      <c r="E112" s="153"/>
      <c r="F112" s="153"/>
      <c r="G112" s="153"/>
      <c r="H112" s="153"/>
      <c r="I112" s="153"/>
      <c r="J112" s="153"/>
      <c r="K112" s="153"/>
      <c r="L112" s="153"/>
      <c r="M112" s="153"/>
      <c r="N112" s="153"/>
      <c r="O112" s="153"/>
      <c r="P112" s="93"/>
      <c r="Q112" s="93"/>
      <c r="R112" s="93"/>
      <c r="S112" s="93"/>
      <c r="T112" s="93"/>
      <c r="U112" s="153"/>
      <c r="V112" s="153"/>
      <c r="W112" s="153"/>
      <c r="X112" s="153"/>
      <c r="Y112" s="153"/>
      <c r="Z112" s="153"/>
      <c r="AA112" s="153"/>
    </row>
    <row r="113" spans="1:27">
      <c r="A113" s="263"/>
      <c r="B113" s="153"/>
      <c r="C113" s="153"/>
      <c r="D113" s="153"/>
      <c r="E113" s="153"/>
      <c r="F113" s="153"/>
      <c r="G113" s="153"/>
      <c r="H113" s="153"/>
      <c r="I113" s="153"/>
      <c r="J113" s="153"/>
      <c r="K113" s="153"/>
      <c r="L113" s="153"/>
      <c r="M113" s="153"/>
      <c r="N113" s="153"/>
      <c r="O113" s="153"/>
      <c r="P113" s="93"/>
      <c r="Q113" s="93"/>
      <c r="R113" s="93"/>
      <c r="S113" s="93"/>
      <c r="T113" s="93"/>
      <c r="U113" s="153"/>
      <c r="V113" s="153"/>
      <c r="W113" s="153"/>
      <c r="X113" s="153"/>
      <c r="Y113" s="153"/>
      <c r="Z113" s="153"/>
      <c r="AA113" s="153"/>
    </row>
    <row r="114" spans="1:27">
      <c r="A114" s="263"/>
      <c r="B114" s="153"/>
      <c r="C114" s="153"/>
      <c r="D114" s="153"/>
      <c r="E114" s="153"/>
      <c r="F114" s="153"/>
      <c r="G114" s="153"/>
      <c r="H114" s="153"/>
      <c r="I114" s="153"/>
      <c r="J114" s="153"/>
      <c r="K114" s="153"/>
      <c r="L114" s="153"/>
      <c r="M114" s="153"/>
      <c r="N114" s="153"/>
      <c r="O114" s="153"/>
      <c r="P114" s="153"/>
      <c r="Q114" s="153"/>
      <c r="R114" s="153"/>
      <c r="S114" s="153"/>
      <c r="T114" s="153"/>
      <c r="U114" s="153"/>
      <c r="V114" s="153"/>
      <c r="W114" s="153"/>
      <c r="X114" s="153"/>
      <c r="Y114" s="153"/>
      <c r="Z114" s="153"/>
      <c r="AA114" s="153"/>
    </row>
    <row r="115" spans="1:27">
      <c r="A115" s="263"/>
      <c r="B115" s="157"/>
      <c r="C115" s="157"/>
      <c r="D115" s="157"/>
      <c r="E115" s="157"/>
      <c r="F115" s="157"/>
      <c r="G115" s="157"/>
      <c r="H115" s="157"/>
      <c r="I115" s="157"/>
      <c r="J115" s="157"/>
      <c r="K115" s="157"/>
      <c r="L115" s="157"/>
      <c r="M115" s="157"/>
      <c r="N115" s="157"/>
      <c r="O115" s="157"/>
      <c r="P115" s="158"/>
      <c r="Q115" s="158"/>
      <c r="R115" s="158"/>
      <c r="S115" s="158"/>
      <c r="T115" s="158"/>
      <c r="U115" s="157"/>
      <c r="V115" s="157"/>
      <c r="W115" s="157"/>
      <c r="X115" s="157"/>
      <c r="Y115" s="157"/>
      <c r="Z115" s="157"/>
      <c r="AA115" s="157"/>
    </row>
    <row r="116" spans="1:27">
      <c r="A116" s="263"/>
      <c r="B116" s="157"/>
      <c r="C116" s="157"/>
      <c r="D116" s="157"/>
      <c r="E116" s="157"/>
      <c r="F116" s="157"/>
      <c r="G116" s="157"/>
      <c r="H116" s="157"/>
      <c r="I116" s="157"/>
      <c r="J116" s="157"/>
      <c r="K116" s="157"/>
      <c r="L116" s="157"/>
      <c r="M116" s="157"/>
      <c r="N116" s="157"/>
      <c r="O116" s="157"/>
      <c r="P116" s="157"/>
      <c r="Q116" s="157"/>
      <c r="R116" s="157"/>
      <c r="S116" s="157"/>
      <c r="T116" s="157"/>
      <c r="U116" s="157"/>
      <c r="V116" s="157"/>
      <c r="W116" s="157"/>
      <c r="X116" s="157"/>
      <c r="Y116" s="157"/>
      <c r="Z116" s="157"/>
      <c r="AA116" s="157"/>
    </row>
    <row r="117" spans="1:27">
      <c r="A117" s="263"/>
      <c r="B117" s="153"/>
      <c r="C117" s="153"/>
      <c r="D117" s="153"/>
      <c r="E117" s="153"/>
      <c r="F117" s="153"/>
      <c r="G117" s="153"/>
      <c r="H117" s="153"/>
      <c r="I117" s="153"/>
      <c r="J117" s="153"/>
      <c r="K117" s="153"/>
      <c r="L117" s="153"/>
      <c r="M117" s="153"/>
      <c r="N117" s="153"/>
      <c r="O117" s="153"/>
      <c r="P117" s="93"/>
      <c r="Q117" s="93"/>
      <c r="R117" s="93"/>
      <c r="S117" s="93"/>
      <c r="T117" s="93"/>
      <c r="U117" s="153"/>
      <c r="V117" s="153"/>
      <c r="W117" s="153"/>
      <c r="X117" s="153"/>
      <c r="Y117" s="153"/>
      <c r="Z117" s="153"/>
      <c r="AA117" s="153"/>
    </row>
    <row r="118" spans="1:27">
      <c r="A118" s="263"/>
      <c r="B118" s="156"/>
      <c r="C118" s="156"/>
      <c r="D118" s="156"/>
      <c r="E118" s="156"/>
      <c r="F118" s="156"/>
      <c r="G118" s="156"/>
      <c r="H118" s="156"/>
      <c r="I118" s="156"/>
      <c r="J118" s="156"/>
      <c r="K118" s="156"/>
      <c r="L118" s="156"/>
      <c r="M118" s="156"/>
      <c r="N118" s="156"/>
      <c r="O118" s="156"/>
      <c r="P118" s="156"/>
      <c r="Q118" s="156"/>
      <c r="R118" s="156"/>
      <c r="S118" s="156"/>
      <c r="T118" s="156"/>
      <c r="U118" s="156"/>
      <c r="V118" s="156"/>
      <c r="W118" s="156"/>
      <c r="X118" s="156"/>
      <c r="Y118" s="156"/>
      <c r="Z118" s="156"/>
      <c r="AA118" s="156"/>
    </row>
    <row r="119" spans="1:27">
      <c r="A119" s="263"/>
      <c r="B119" s="156"/>
      <c r="C119" s="156"/>
      <c r="D119" s="156"/>
      <c r="E119" s="156"/>
      <c r="F119" s="156"/>
      <c r="G119" s="156"/>
      <c r="H119" s="156"/>
      <c r="I119" s="156"/>
      <c r="J119" s="156"/>
      <c r="K119" s="156"/>
      <c r="L119" s="156"/>
      <c r="M119" s="156"/>
      <c r="N119" s="156"/>
      <c r="O119" s="156"/>
      <c r="P119" s="156"/>
      <c r="Q119" s="156"/>
      <c r="R119" s="156"/>
      <c r="S119" s="156"/>
      <c r="T119" s="156"/>
      <c r="U119" s="156"/>
      <c r="V119" s="156"/>
      <c r="W119" s="156"/>
      <c r="X119" s="156"/>
      <c r="Y119" s="156"/>
      <c r="Z119" s="156"/>
      <c r="AA119" s="156"/>
    </row>
    <row r="120" spans="1:27" ht="35.25" customHeight="1">
      <c r="A120" s="263"/>
      <c r="B120" s="156"/>
      <c r="C120" s="156"/>
      <c r="D120" s="156"/>
      <c r="E120" s="156"/>
      <c r="F120" s="156"/>
      <c r="G120" s="156"/>
      <c r="H120" s="156"/>
      <c r="I120" s="156"/>
      <c r="J120" s="156"/>
      <c r="K120" s="156"/>
      <c r="L120" s="156"/>
      <c r="M120" s="156"/>
      <c r="N120" s="156"/>
      <c r="O120" s="156"/>
      <c r="P120" s="156"/>
      <c r="Q120" s="156"/>
      <c r="R120" s="156"/>
      <c r="S120" s="156"/>
      <c r="T120" s="156"/>
      <c r="U120" s="156"/>
      <c r="V120" s="156"/>
      <c r="W120" s="156"/>
      <c r="X120" s="156"/>
      <c r="Y120" s="156"/>
      <c r="Z120" s="156"/>
      <c r="AA120" s="156"/>
    </row>
    <row r="121" spans="1:27">
      <c r="A121" s="263"/>
      <c r="H121" s="67"/>
      <c r="I121" s="67"/>
      <c r="J121" s="67"/>
      <c r="K121" s="67"/>
      <c r="L121" s="67"/>
      <c r="M121" s="67"/>
      <c r="N121" s="67"/>
      <c r="O121" s="67"/>
      <c r="P121" s="67"/>
      <c r="Q121" s="67"/>
      <c r="R121" s="67"/>
      <c r="S121" s="67"/>
      <c r="T121" s="67"/>
      <c r="U121" s="67"/>
      <c r="V121" s="67"/>
      <c r="W121" s="67"/>
      <c r="X121" s="67"/>
      <c r="Y121" s="67"/>
      <c r="Z121" s="67"/>
      <c r="AA121" s="67"/>
    </row>
    <row r="122" spans="1:27">
      <c r="A122" s="263"/>
      <c r="B122" s="93"/>
      <c r="C122" s="93"/>
      <c r="D122" s="93"/>
      <c r="E122" s="93"/>
      <c r="F122" s="93"/>
      <c r="G122" s="93"/>
      <c r="H122" s="93"/>
      <c r="I122" s="93"/>
      <c r="J122" s="93"/>
      <c r="K122" s="93"/>
      <c r="L122" s="93"/>
      <c r="M122" s="93"/>
      <c r="N122" s="93"/>
      <c r="O122" s="93"/>
      <c r="P122" s="93"/>
      <c r="Q122" s="93"/>
      <c r="R122" s="93"/>
      <c r="S122" s="93"/>
      <c r="T122" s="93"/>
      <c r="U122" s="93"/>
      <c r="V122" s="93"/>
      <c r="W122" s="93"/>
      <c r="X122" s="93"/>
      <c r="Y122" s="93"/>
      <c r="Z122" s="93"/>
      <c r="AA122" s="93"/>
    </row>
    <row r="123" spans="1:27">
      <c r="A123" s="263"/>
      <c r="B123" s="159"/>
      <c r="C123" s="159"/>
      <c r="D123" s="159"/>
      <c r="E123" s="159"/>
      <c r="F123" s="159"/>
      <c r="G123" s="159"/>
      <c r="H123" s="159"/>
      <c r="I123" s="159"/>
      <c r="J123" s="159"/>
      <c r="K123" s="159"/>
      <c r="L123" s="159"/>
      <c r="M123" s="159"/>
      <c r="N123" s="159"/>
      <c r="O123" s="159"/>
      <c r="P123" s="159"/>
      <c r="Q123" s="159"/>
      <c r="R123" s="159"/>
      <c r="S123" s="159"/>
      <c r="T123" s="159"/>
      <c r="U123" s="159"/>
      <c r="V123" s="159"/>
      <c r="W123" s="159"/>
      <c r="X123" s="159"/>
      <c r="Y123" s="159"/>
      <c r="Z123" s="159"/>
      <c r="AA123" s="159"/>
    </row>
    <row r="124" spans="1:27">
      <c r="A124" s="263"/>
      <c r="H124" s="67"/>
      <c r="I124" s="67"/>
      <c r="J124" s="67"/>
      <c r="K124" s="67"/>
      <c r="L124" s="67"/>
      <c r="M124" s="67"/>
      <c r="N124" s="67"/>
      <c r="O124" s="67"/>
      <c r="P124" s="67"/>
      <c r="Q124" s="67"/>
      <c r="R124" s="67"/>
      <c r="S124" s="67"/>
      <c r="T124" s="67"/>
      <c r="U124" s="67"/>
      <c r="V124" s="67"/>
      <c r="W124" s="67"/>
      <c r="X124" s="67"/>
      <c r="Y124" s="67"/>
      <c r="Z124" s="67"/>
      <c r="AA124" s="67"/>
    </row>
    <row r="125" spans="1:27">
      <c r="A125" s="161"/>
      <c r="H125" s="67"/>
      <c r="I125" s="67"/>
      <c r="J125" s="67"/>
      <c r="K125" s="67"/>
      <c r="L125" s="67"/>
      <c r="M125" s="67"/>
      <c r="N125" s="67"/>
      <c r="O125" s="67"/>
      <c r="P125" s="67"/>
      <c r="Q125" s="67"/>
      <c r="R125" s="67"/>
      <c r="S125" s="67"/>
      <c r="T125" s="67"/>
      <c r="U125" s="67"/>
      <c r="V125" s="67"/>
      <c r="W125" s="67"/>
      <c r="X125" s="67"/>
      <c r="Y125" s="67"/>
      <c r="Z125" s="67"/>
      <c r="AA125" s="67"/>
    </row>
    <row r="126" spans="1:27">
      <c r="A126" s="161"/>
      <c r="B126" s="93"/>
      <c r="C126" s="93"/>
      <c r="D126" s="93"/>
      <c r="E126" s="93"/>
      <c r="F126" s="93"/>
      <c r="G126" s="93"/>
      <c r="H126" s="153"/>
      <c r="I126" s="153"/>
      <c r="J126" s="153"/>
      <c r="K126" s="153"/>
      <c r="L126" s="153"/>
      <c r="M126" s="153"/>
      <c r="N126" s="153"/>
      <c r="O126" s="153"/>
      <c r="P126" s="153"/>
      <c r="Q126" s="153"/>
      <c r="R126" s="153"/>
      <c r="S126" s="153"/>
      <c r="T126" s="153"/>
      <c r="U126" s="153"/>
      <c r="V126" s="153"/>
      <c r="W126" s="153"/>
      <c r="X126" s="153"/>
      <c r="Y126" s="153"/>
      <c r="Z126" s="153"/>
      <c r="AA126" s="153"/>
    </row>
    <row r="127" spans="1:27">
      <c r="A127" s="161"/>
      <c r="H127" s="67"/>
      <c r="I127" s="67"/>
      <c r="J127" s="67"/>
      <c r="K127" s="67"/>
      <c r="L127" s="67"/>
      <c r="M127" s="67"/>
      <c r="N127" s="67"/>
      <c r="O127" s="67"/>
      <c r="P127" s="67"/>
      <c r="Q127" s="67"/>
      <c r="R127" s="67"/>
      <c r="S127" s="67"/>
      <c r="T127" s="67"/>
      <c r="U127" s="67"/>
      <c r="V127" s="67"/>
      <c r="W127" s="67"/>
      <c r="X127" s="67"/>
      <c r="Y127" s="67"/>
      <c r="Z127" s="67"/>
      <c r="AA127" s="67"/>
    </row>
    <row r="128" spans="1:27">
      <c r="H128" s="67"/>
      <c r="I128" s="67"/>
      <c r="J128" s="67"/>
      <c r="K128" s="67"/>
      <c r="L128" s="67"/>
      <c r="M128" s="67"/>
      <c r="N128" s="67"/>
      <c r="O128" s="67"/>
      <c r="P128" s="67"/>
      <c r="Q128" s="67"/>
      <c r="R128" s="67"/>
      <c r="S128" s="67"/>
      <c r="T128" s="67"/>
      <c r="U128" s="67"/>
      <c r="V128" s="67"/>
      <c r="W128" s="67"/>
      <c r="X128" s="67"/>
      <c r="Y128" s="67"/>
      <c r="Z128" s="67"/>
      <c r="AA128" s="67"/>
    </row>
    <row r="139" spans="2:27">
      <c r="B139" s="158"/>
      <c r="C139" s="158"/>
      <c r="D139" s="158"/>
      <c r="E139" s="158"/>
      <c r="F139" s="158"/>
      <c r="G139" s="158"/>
      <c r="H139" s="160"/>
      <c r="I139" s="158"/>
      <c r="J139" s="158"/>
      <c r="K139" s="158"/>
      <c r="L139" s="158"/>
      <c r="M139" s="158"/>
      <c r="N139" s="158"/>
      <c r="O139" s="158"/>
      <c r="P139" s="158"/>
      <c r="Q139" s="158"/>
      <c r="R139" s="158"/>
      <c r="S139" s="158"/>
      <c r="T139" s="158"/>
      <c r="U139" s="160"/>
      <c r="V139" s="158"/>
      <c r="W139" s="160"/>
      <c r="X139" s="160"/>
      <c r="Y139" s="158"/>
      <c r="Z139" s="160"/>
      <c r="AA139" s="158"/>
    </row>
    <row r="140" spans="2:27">
      <c r="B140" s="158"/>
      <c r="C140" s="158"/>
      <c r="D140" s="158"/>
      <c r="E140" s="158"/>
      <c r="F140" s="158"/>
      <c r="G140" s="158"/>
      <c r="H140" s="160"/>
      <c r="I140" s="158"/>
      <c r="J140" s="158"/>
      <c r="K140" s="158"/>
      <c r="L140" s="158"/>
      <c r="M140" s="158"/>
      <c r="N140" s="158"/>
      <c r="O140" s="158"/>
      <c r="P140" s="158"/>
      <c r="Q140" s="158"/>
      <c r="R140" s="158"/>
      <c r="S140" s="158"/>
      <c r="T140" s="158"/>
      <c r="U140" s="160"/>
      <c r="V140" s="158"/>
      <c r="W140" s="160"/>
      <c r="X140" s="160"/>
      <c r="Y140" s="158"/>
      <c r="Z140" s="160"/>
      <c r="AA140" s="158"/>
    </row>
    <row r="141" spans="2:27">
      <c r="B141" s="158"/>
      <c r="C141" s="158"/>
      <c r="D141" s="158"/>
      <c r="E141" s="158"/>
      <c r="F141" s="158"/>
      <c r="G141" s="158"/>
      <c r="H141" s="158"/>
      <c r="I141" s="158"/>
      <c r="J141" s="158"/>
      <c r="K141" s="158"/>
      <c r="L141" s="158"/>
      <c r="M141" s="158"/>
      <c r="N141" s="158"/>
      <c r="O141" s="158"/>
      <c r="P141" s="158"/>
      <c r="Q141" s="158"/>
      <c r="R141" s="158"/>
      <c r="S141" s="158"/>
      <c r="T141" s="158"/>
      <c r="U141" s="158"/>
      <c r="V141" s="158"/>
      <c r="W141" s="158"/>
      <c r="X141" s="158"/>
      <c r="Y141" s="158"/>
      <c r="Z141" s="158"/>
      <c r="AA141" s="158"/>
    </row>
    <row r="142" spans="2:27">
      <c r="B142" s="93"/>
      <c r="C142" s="93"/>
      <c r="D142" s="93"/>
      <c r="E142" s="93"/>
      <c r="F142" s="93"/>
      <c r="G142" s="93"/>
      <c r="H142" s="93"/>
      <c r="I142" s="93"/>
      <c r="J142" s="93"/>
      <c r="K142" s="93"/>
      <c r="L142" s="93"/>
      <c r="M142" s="93"/>
      <c r="N142" s="93"/>
      <c r="O142" s="93"/>
      <c r="P142" s="93"/>
      <c r="Q142" s="93"/>
      <c r="R142" s="93"/>
      <c r="S142" s="93"/>
      <c r="T142" s="93"/>
      <c r="U142" s="93"/>
      <c r="V142" s="93"/>
      <c r="W142" s="93"/>
      <c r="X142" s="93"/>
      <c r="Y142" s="93"/>
      <c r="Z142" s="93"/>
      <c r="AA142" s="93"/>
    </row>
  </sheetData>
  <mergeCells count="6">
    <mergeCell ref="A112:A124"/>
    <mergeCell ref="Q3:U3"/>
    <mergeCell ref="L3:P3"/>
    <mergeCell ref="G3:K3"/>
    <mergeCell ref="V3:Z3"/>
    <mergeCell ref="B3:F3"/>
  </mergeCells>
  <printOptions horizontalCentered="1"/>
  <pageMargins left="0.25" right="0.25" top="0.5" bottom="0.5" header="0.3" footer="0.3"/>
  <pageSetup scale="29" orientation="portrait" r:id="rId1"/>
  <headerFooter alignWithMargins="0">
    <oddHeader xml:space="preserve">&amp;C&amp;"Arial,Bold"&amp;14 </oddHeader>
  </headerFooter>
  <colBreaks count="1" manualBreakCount="1">
    <brk id="11" max="1048575" man="1"/>
  </colBreaks>
  <customProperties>
    <customPr name="_pios_id" r:id="rId2"/>
    <customPr name="EpmWorksheetKeyString_GUID" r:id="rId3"/>
  </customProperties>
  <ignoredErrors>
    <ignoredError sqref="E85 B55:F56 K57 K73:K75 B57:D57 P47 P73:P77 P57 U47 U57 U73 F17 F10 K17 K10 P17 U17 F93 U85 Z57 Z77 Z85" formula="1"/>
    <ignoredError sqref="F2 K2 P2 Y2:Z2" numberStoredAsText="1"/>
    <ignoredError sqref="F5 P5 F47" formulaRange="1"/>
    <ignoredError sqref="B47:D47 K76:K77 B50:F54 B49:D49 F49 B48:D48 F48 E57" formula="1" formulaRange="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3150D-6838-4076-A41B-BFB3838E6007}">
  <dimension ref="A1:AY47"/>
  <sheetViews>
    <sheetView showGridLines="0" view="pageBreakPreview" topLeftCell="R1" zoomScale="80" zoomScaleNormal="100" zoomScaleSheetLayoutView="80" workbookViewId="0">
      <selection activeCell="AF48" sqref="AF48"/>
    </sheetView>
  </sheetViews>
  <sheetFormatPr defaultColWidth="8.453125" defaultRowHeight="14" outlineLevelCol="1"/>
  <cols>
    <col min="1" max="1" width="2.54296875" style="174" customWidth="1"/>
    <col min="2" max="2" width="9.54296875" style="174" customWidth="1"/>
    <col min="3" max="3" width="43.54296875" style="174" customWidth="1"/>
    <col min="4" max="6" width="8.26953125" style="174" hidden="1" customWidth="1" outlineLevel="1"/>
    <col min="7" max="7" width="8.453125" style="174" hidden="1" customWidth="1" outlineLevel="1"/>
    <col min="8" max="8" width="8.26953125" style="174" customWidth="1" collapsed="1"/>
    <col min="9" max="10" width="8.26953125" style="174" hidden="1" customWidth="1" outlineLevel="1"/>
    <col min="11" max="11" width="8.7265625" style="174" hidden="1" customWidth="1" outlineLevel="1"/>
    <col min="12" max="12" width="7.54296875" style="174" hidden="1" customWidth="1" outlineLevel="1"/>
    <col min="13" max="13" width="8.26953125" style="174" customWidth="1" collapsed="1"/>
    <col min="14" max="17" width="8.26953125" style="174" hidden="1" customWidth="1" outlineLevel="1"/>
    <col min="18" max="18" width="8.26953125" style="174" customWidth="1" collapsed="1"/>
    <col min="19" max="21" width="8.26953125" style="174" hidden="1" customWidth="1" outlineLevel="1"/>
    <col min="22" max="22" width="8.453125" style="174" hidden="1" customWidth="1" outlineLevel="1"/>
    <col min="23" max="23" width="8.453125" style="174" collapsed="1"/>
    <col min="24" max="25" width="0" style="174" hidden="1" customWidth="1" outlineLevel="1"/>
    <col min="26" max="26" width="8.453125" style="175" hidden="1" customWidth="1" outlineLevel="1"/>
    <col min="27" max="27" width="0" style="174" hidden="1" customWidth="1" outlineLevel="1"/>
    <col min="28" max="28" width="10" style="174" customWidth="1" collapsed="1"/>
    <col min="29" max="29" width="8.453125" style="174" customWidth="1"/>
    <col min="30" max="32" width="8.453125" style="174" bestFit="1" customWidth="1"/>
    <col min="33" max="33" width="10" style="174" bestFit="1" customWidth="1"/>
    <col min="34" max="37" width="8.453125" style="174" customWidth="1"/>
    <col min="38" max="38" width="9.1796875" style="174" bestFit="1" customWidth="1"/>
    <col min="39" max="40" width="8.453125" style="174" customWidth="1"/>
    <col min="41" max="42" width="8.453125" style="174"/>
    <col min="43" max="43" width="9.1796875" style="174" bestFit="1" customWidth="1"/>
    <col min="44" max="44" width="9.26953125" style="174" customWidth="1"/>
    <col min="45" max="46" width="8.453125" style="174"/>
    <col min="47" max="48" width="9.1796875" style="174" bestFit="1" customWidth="1"/>
    <col min="49" max="49" width="9.26953125" style="174" customWidth="1"/>
    <col min="50" max="16384" width="8.453125" style="174"/>
  </cols>
  <sheetData>
    <row r="1" spans="1:51" ht="15.5">
      <c r="A1" s="257" t="s">
        <v>156</v>
      </c>
      <c r="B1" s="256"/>
      <c r="C1" s="253"/>
      <c r="D1" s="253"/>
      <c r="E1" s="253"/>
      <c r="F1" s="253"/>
      <c r="G1" s="253"/>
      <c r="H1" s="253"/>
      <c r="I1" s="253"/>
      <c r="J1" s="253"/>
      <c r="K1" s="253"/>
      <c r="L1" s="253"/>
      <c r="M1" s="253"/>
      <c r="N1" s="253"/>
      <c r="O1" s="253"/>
      <c r="P1" s="253"/>
      <c r="Q1" s="253"/>
      <c r="R1" s="253"/>
      <c r="S1" s="253"/>
      <c r="T1" s="253"/>
      <c r="U1" s="253"/>
      <c r="V1" s="253"/>
      <c r="W1" s="253"/>
      <c r="X1" s="253"/>
      <c r="Y1" s="254"/>
      <c r="Z1" s="255"/>
      <c r="AA1" s="254"/>
      <c r="AB1" s="254"/>
      <c r="AC1" s="253"/>
      <c r="AD1" s="253"/>
      <c r="AE1" s="253"/>
      <c r="AF1" s="253"/>
      <c r="AG1" s="253"/>
      <c r="AH1" s="253"/>
      <c r="AI1" s="253"/>
      <c r="AJ1" s="253"/>
      <c r="AK1" s="253"/>
      <c r="AL1" s="253"/>
      <c r="AM1" s="253"/>
      <c r="AN1" s="253"/>
      <c r="AP1" s="253"/>
      <c r="AQ1" s="253"/>
      <c r="AR1" s="253"/>
      <c r="AS1" s="253"/>
      <c r="AT1" s="253"/>
      <c r="AU1" s="253"/>
      <c r="AV1" s="253"/>
      <c r="AW1" s="253"/>
    </row>
    <row r="2" spans="1:51">
      <c r="A2" s="252"/>
      <c r="B2" s="249"/>
      <c r="C2" s="176"/>
      <c r="D2" s="251"/>
      <c r="E2" s="251"/>
      <c r="F2" s="251"/>
      <c r="G2" s="251"/>
      <c r="H2" s="251"/>
      <c r="I2" s="251"/>
      <c r="J2" s="251"/>
      <c r="K2" s="251"/>
      <c r="L2" s="251"/>
      <c r="M2" s="251"/>
      <c r="N2" s="176"/>
      <c r="O2" s="176"/>
      <c r="P2" s="176"/>
      <c r="Q2" s="176"/>
      <c r="R2" s="176"/>
      <c r="S2" s="176"/>
      <c r="T2" s="176"/>
      <c r="U2" s="176"/>
      <c r="AO2" s="250"/>
    </row>
    <row r="3" spans="1:51">
      <c r="A3" s="249"/>
      <c r="B3" s="249"/>
      <c r="C3" s="176"/>
      <c r="D3" s="248">
        <v>2014</v>
      </c>
      <c r="E3" s="247"/>
      <c r="F3" s="247"/>
      <c r="G3" s="247"/>
      <c r="H3" s="245">
        <v>2014</v>
      </c>
      <c r="I3" s="248">
        <v>2015</v>
      </c>
      <c r="J3" s="247"/>
      <c r="K3" s="247"/>
      <c r="L3" s="247"/>
      <c r="M3" s="246">
        <v>2015</v>
      </c>
      <c r="N3" s="248">
        <v>2016</v>
      </c>
      <c r="O3" s="247"/>
      <c r="P3" s="247"/>
      <c r="Q3" s="247"/>
      <c r="R3" s="248">
        <v>2016</v>
      </c>
      <c r="S3" s="248">
        <v>2017</v>
      </c>
      <c r="T3" s="247"/>
      <c r="U3" s="247"/>
      <c r="V3" s="247"/>
      <c r="W3" s="246">
        <v>2017</v>
      </c>
      <c r="X3" s="267">
        <v>2018</v>
      </c>
      <c r="Y3" s="268"/>
      <c r="Z3" s="268"/>
      <c r="AA3" s="269"/>
      <c r="AB3" s="246">
        <v>2018</v>
      </c>
      <c r="AC3" s="267">
        <v>2019</v>
      </c>
      <c r="AD3" s="268"/>
      <c r="AE3" s="268"/>
      <c r="AF3" s="268"/>
      <c r="AG3" s="244"/>
      <c r="AH3" s="267">
        <v>2020</v>
      </c>
      <c r="AI3" s="268"/>
      <c r="AJ3" s="268"/>
      <c r="AK3" s="268"/>
      <c r="AL3" s="244"/>
      <c r="AM3" s="267">
        <v>2021</v>
      </c>
      <c r="AN3" s="268"/>
      <c r="AO3" s="268"/>
      <c r="AP3" s="268"/>
      <c r="AQ3" s="244"/>
      <c r="AR3" s="267">
        <v>2022</v>
      </c>
      <c r="AS3" s="268"/>
      <c r="AT3" s="268"/>
      <c r="AU3" s="269"/>
      <c r="AV3" s="244"/>
      <c r="AW3" s="244"/>
    </row>
    <row r="4" spans="1:51" ht="15" customHeight="1">
      <c r="A4" s="176"/>
      <c r="B4" s="176"/>
      <c r="C4" s="176"/>
      <c r="D4" s="243" t="s">
        <v>155</v>
      </c>
      <c r="E4" s="242" t="s">
        <v>154</v>
      </c>
      <c r="F4" s="242" t="s">
        <v>153</v>
      </c>
      <c r="G4" s="242" t="s">
        <v>152</v>
      </c>
      <c r="H4" s="241" t="s">
        <v>151</v>
      </c>
      <c r="I4" s="243" t="s">
        <v>150</v>
      </c>
      <c r="J4" s="242" t="s">
        <v>149</v>
      </c>
      <c r="K4" s="242" t="s">
        <v>148</v>
      </c>
      <c r="L4" s="242" t="s">
        <v>147</v>
      </c>
      <c r="M4" s="241" t="s">
        <v>146</v>
      </c>
      <c r="N4" s="243" t="s">
        <v>145</v>
      </c>
      <c r="O4" s="242" t="s">
        <v>144</v>
      </c>
      <c r="P4" s="242" t="s">
        <v>143</v>
      </c>
      <c r="Q4" s="242" t="s">
        <v>142</v>
      </c>
      <c r="R4" s="241" t="s">
        <v>141</v>
      </c>
      <c r="S4" s="243" t="s">
        <v>140</v>
      </c>
      <c r="T4" s="242" t="s">
        <v>139</v>
      </c>
      <c r="U4" s="242" t="s">
        <v>138</v>
      </c>
      <c r="V4" s="242" t="s">
        <v>137</v>
      </c>
      <c r="W4" s="241" t="s">
        <v>136</v>
      </c>
      <c r="X4" s="242" t="s">
        <v>135</v>
      </c>
      <c r="Y4" s="242" t="s">
        <v>134</v>
      </c>
      <c r="Z4" s="242" t="s">
        <v>133</v>
      </c>
      <c r="AA4" s="242" t="s">
        <v>132</v>
      </c>
      <c r="AB4" s="241" t="s">
        <v>131</v>
      </c>
      <c r="AC4" s="242" t="s">
        <v>130</v>
      </c>
      <c r="AD4" s="242" t="s">
        <v>129</v>
      </c>
      <c r="AE4" s="242" t="s">
        <v>128</v>
      </c>
      <c r="AF4" s="242" t="s">
        <v>127</v>
      </c>
      <c r="AG4" s="241" t="s">
        <v>126</v>
      </c>
      <c r="AH4" s="242" t="s">
        <v>125</v>
      </c>
      <c r="AI4" s="242" t="s">
        <v>124</v>
      </c>
      <c r="AJ4" s="242" t="s">
        <v>123</v>
      </c>
      <c r="AK4" s="242" t="s">
        <v>122</v>
      </c>
      <c r="AL4" s="241" t="s">
        <v>121</v>
      </c>
      <c r="AM4" s="242" t="s">
        <v>120</v>
      </c>
      <c r="AN4" s="242" t="s">
        <v>119</v>
      </c>
      <c r="AO4" s="242" t="s">
        <v>118</v>
      </c>
      <c r="AP4" s="242" t="s">
        <v>117</v>
      </c>
      <c r="AQ4" s="241" t="s">
        <v>116</v>
      </c>
      <c r="AR4" s="242" t="s">
        <v>115</v>
      </c>
      <c r="AS4" s="242" t="s">
        <v>114</v>
      </c>
      <c r="AT4" s="242" t="s">
        <v>113</v>
      </c>
      <c r="AU4" s="242" t="s">
        <v>112</v>
      </c>
      <c r="AV4" s="241" t="s">
        <v>111</v>
      </c>
      <c r="AW4" s="242" t="s">
        <v>157</v>
      </c>
    </row>
    <row r="5" spans="1:51">
      <c r="A5" s="176"/>
      <c r="B5" s="176"/>
      <c r="C5" s="176"/>
      <c r="D5" s="176"/>
      <c r="E5" s="176"/>
      <c r="F5" s="176"/>
      <c r="G5" s="176"/>
      <c r="H5" s="188"/>
      <c r="I5" s="176"/>
      <c r="J5" s="176"/>
      <c r="K5" s="176"/>
      <c r="L5" s="176"/>
      <c r="M5" s="188"/>
      <c r="N5" s="176"/>
      <c r="O5" s="176"/>
      <c r="P5" s="176"/>
      <c r="Q5" s="176"/>
      <c r="R5" s="188"/>
      <c r="S5" s="176"/>
      <c r="T5" s="176"/>
      <c r="U5" s="176"/>
      <c r="V5" s="176"/>
      <c r="W5" s="188"/>
      <c r="X5" s="176"/>
      <c r="Y5" s="176"/>
      <c r="Z5" s="176"/>
      <c r="AB5" s="188"/>
      <c r="AC5" s="176"/>
      <c r="AD5" s="176"/>
      <c r="AE5" s="176"/>
      <c r="AF5" s="176"/>
      <c r="AG5" s="188"/>
      <c r="AH5" s="176"/>
      <c r="AI5" s="176"/>
      <c r="AJ5" s="176"/>
      <c r="AK5" s="176"/>
      <c r="AL5" s="188"/>
      <c r="AM5" s="176"/>
      <c r="AN5" s="176"/>
      <c r="AO5" s="176"/>
      <c r="AP5" s="176"/>
      <c r="AQ5" s="188"/>
      <c r="AR5" s="176"/>
      <c r="AS5" s="176"/>
      <c r="AT5" s="176"/>
      <c r="AU5" s="176"/>
      <c r="AV5" s="188"/>
      <c r="AW5" s="176"/>
    </row>
    <row r="6" spans="1:51" hidden="1">
      <c r="A6" s="176"/>
      <c r="B6" s="176"/>
      <c r="C6" s="176"/>
      <c r="D6" s="176"/>
      <c r="E6" s="176"/>
      <c r="F6" s="176"/>
      <c r="G6" s="176"/>
      <c r="H6" s="188"/>
      <c r="I6" s="176"/>
      <c r="J6" s="176"/>
      <c r="K6" s="176"/>
      <c r="L6" s="176"/>
      <c r="M6" s="188"/>
      <c r="N6" s="176"/>
      <c r="O6" s="176"/>
      <c r="P6" s="176"/>
      <c r="Q6" s="176"/>
      <c r="R6" s="188"/>
      <c r="S6" s="176"/>
      <c r="T6" s="176"/>
      <c r="U6" s="176"/>
      <c r="V6" s="176"/>
      <c r="W6" s="188"/>
      <c r="X6" s="176"/>
      <c r="Y6" s="176"/>
      <c r="Z6" s="176"/>
      <c r="AB6" s="188"/>
      <c r="AC6" s="176"/>
      <c r="AD6" s="176"/>
      <c r="AE6" s="176"/>
      <c r="AF6" s="176"/>
      <c r="AG6" s="188"/>
      <c r="AH6" s="176"/>
      <c r="AI6" s="176"/>
      <c r="AJ6" s="176"/>
      <c r="AK6" s="176"/>
      <c r="AL6" s="188"/>
      <c r="AM6" s="176"/>
      <c r="AN6" s="176"/>
      <c r="AO6" s="176"/>
      <c r="AP6" s="176"/>
      <c r="AQ6" s="188"/>
      <c r="AR6" s="176"/>
      <c r="AS6" s="176"/>
      <c r="AT6" s="176"/>
      <c r="AU6" s="176"/>
      <c r="AV6" s="188"/>
      <c r="AW6" s="176"/>
    </row>
    <row r="7" spans="1:51">
      <c r="A7" s="216" t="s">
        <v>110</v>
      </c>
      <c r="B7" s="215"/>
      <c r="C7" s="215"/>
      <c r="D7" s="213"/>
      <c r="E7" s="213"/>
      <c r="F7" s="213"/>
      <c r="G7" s="214"/>
      <c r="H7" s="212"/>
      <c r="I7" s="213"/>
      <c r="J7" s="213"/>
      <c r="K7" s="213"/>
      <c r="L7" s="214"/>
      <c r="M7" s="212"/>
      <c r="N7" s="213"/>
      <c r="O7" s="213"/>
      <c r="P7" s="213"/>
      <c r="Q7" s="214"/>
      <c r="R7" s="212"/>
      <c r="S7" s="213"/>
      <c r="T7" s="213"/>
      <c r="U7" s="213"/>
      <c r="V7" s="213"/>
      <c r="W7" s="212"/>
      <c r="X7" s="213"/>
      <c r="Y7" s="213"/>
      <c r="Z7" s="213"/>
      <c r="AA7" s="213"/>
      <c r="AB7" s="212"/>
      <c r="AC7" s="213"/>
      <c r="AD7" s="213"/>
      <c r="AE7" s="213"/>
      <c r="AF7" s="213"/>
      <c r="AG7" s="212"/>
      <c r="AH7" s="213"/>
      <c r="AI7" s="213"/>
      <c r="AJ7" s="213"/>
      <c r="AK7" s="213"/>
      <c r="AL7" s="212"/>
      <c r="AM7" s="213"/>
      <c r="AN7" s="213"/>
      <c r="AO7" s="213"/>
      <c r="AP7" s="213"/>
      <c r="AQ7" s="212"/>
      <c r="AR7" s="213"/>
      <c r="AS7" s="213"/>
      <c r="AT7" s="213"/>
      <c r="AU7" s="213"/>
      <c r="AV7" s="212"/>
      <c r="AW7" s="213"/>
    </row>
    <row r="8" spans="1:51" ht="15" customHeight="1">
      <c r="A8" s="176"/>
      <c r="B8" s="176"/>
      <c r="C8" s="176"/>
      <c r="D8" s="176"/>
      <c r="E8" s="176"/>
      <c r="F8" s="176"/>
      <c r="G8" s="176"/>
      <c r="H8" s="188"/>
      <c r="I8" s="176"/>
      <c r="J8" s="176"/>
      <c r="K8" s="176"/>
      <c r="L8" s="176"/>
      <c r="M8" s="188"/>
      <c r="N8" s="176"/>
      <c r="O8" s="176"/>
      <c r="P8" s="176"/>
      <c r="Q8" s="176"/>
      <c r="R8" s="188"/>
      <c r="S8" s="176"/>
      <c r="T8" s="176"/>
      <c r="U8" s="176"/>
      <c r="V8" s="176"/>
      <c r="W8" s="188"/>
      <c r="X8" s="176"/>
      <c r="Y8" s="176"/>
      <c r="Z8" s="176"/>
      <c r="AA8" s="176"/>
      <c r="AB8" s="188"/>
      <c r="AC8" s="176"/>
      <c r="AD8" s="176"/>
      <c r="AE8" s="176"/>
      <c r="AF8" s="176"/>
      <c r="AG8" s="188"/>
      <c r="AH8" s="176"/>
      <c r="AI8" s="176"/>
      <c r="AJ8" s="176"/>
      <c r="AK8" s="176"/>
      <c r="AL8" s="188"/>
      <c r="AM8" s="176"/>
      <c r="AN8" s="176"/>
      <c r="AO8" s="176"/>
      <c r="AP8" s="176"/>
      <c r="AQ8" s="188"/>
      <c r="AR8" s="176"/>
      <c r="AS8" s="176"/>
      <c r="AT8" s="176"/>
      <c r="AU8" s="176"/>
      <c r="AV8" s="188"/>
      <c r="AW8" s="176"/>
    </row>
    <row r="9" spans="1:51" s="176" customFormat="1" ht="15" customHeight="1">
      <c r="B9" s="240" t="s">
        <v>99</v>
      </c>
      <c r="C9" s="240"/>
      <c r="D9" s="238">
        <v>47.381798499999995</v>
      </c>
      <c r="E9" s="238">
        <v>92.815063999999992</v>
      </c>
      <c r="F9" s="238">
        <v>60.644825499999996</v>
      </c>
      <c r="G9" s="239">
        <v>92.714520970000009</v>
      </c>
      <c r="H9" s="236">
        <v>293.55620897</v>
      </c>
      <c r="I9" s="238">
        <v>59.108316999999992</v>
      </c>
      <c r="J9" s="238">
        <v>133.66664874999998</v>
      </c>
      <c r="K9" s="238">
        <v>60.658470000000001</v>
      </c>
      <c r="L9" s="239">
        <v>133.13856184000005</v>
      </c>
      <c r="M9" s="236">
        <v>386.57199759000002</v>
      </c>
      <c r="N9" s="238">
        <v>110.72234737999995</v>
      </c>
      <c r="O9" s="238">
        <v>88.756246539999964</v>
      </c>
      <c r="P9" s="238">
        <v>68.07494994000001</v>
      </c>
      <c r="Q9" s="239">
        <v>100.97170775999993</v>
      </c>
      <c r="R9" s="236">
        <v>368.52525161999989</v>
      </c>
      <c r="S9" s="238">
        <v>74.849999999999994</v>
      </c>
      <c r="T9" s="237">
        <v>85.9</v>
      </c>
      <c r="U9" s="237">
        <v>80.099999999999994</v>
      </c>
      <c r="V9" s="237">
        <v>116.9</v>
      </c>
      <c r="W9" s="236">
        <v>357.75</v>
      </c>
      <c r="X9" s="237">
        <v>86.2</v>
      </c>
      <c r="Y9" s="237">
        <v>131.19999999999999</v>
      </c>
      <c r="Z9" s="237">
        <v>62</v>
      </c>
      <c r="AA9" s="237">
        <v>82.1</v>
      </c>
      <c r="AB9" s="236">
        <v>361.5</v>
      </c>
      <c r="AC9" s="237">
        <v>71.8</v>
      </c>
      <c r="AD9" s="237">
        <v>123.31236152</v>
      </c>
      <c r="AE9" s="237">
        <v>76.5</v>
      </c>
      <c r="AF9" s="237">
        <v>91.5</v>
      </c>
      <c r="AG9" s="236">
        <v>363.11236151999998</v>
      </c>
      <c r="AH9" s="237">
        <v>38.978852020000005</v>
      </c>
      <c r="AI9" s="237">
        <v>5.5857830000000004E-2</v>
      </c>
      <c r="AJ9" s="237">
        <v>6.1845568499999999</v>
      </c>
      <c r="AK9" s="237">
        <v>4.8032475099999994</v>
      </c>
      <c r="AL9" s="236">
        <v>50.022514210000004</v>
      </c>
      <c r="AM9" s="237">
        <v>5</v>
      </c>
      <c r="AN9" s="237">
        <v>31.5</v>
      </c>
      <c r="AO9" s="237">
        <v>45.8</v>
      </c>
      <c r="AP9" s="237">
        <v>116.451184</v>
      </c>
      <c r="AQ9" s="236">
        <v>198.75118399999999</v>
      </c>
      <c r="AR9" s="237">
        <v>63.070712919999998</v>
      </c>
      <c r="AS9" s="237">
        <v>122</v>
      </c>
      <c r="AT9" s="237">
        <v>69.7</v>
      </c>
      <c r="AU9" s="237">
        <v>102.46</v>
      </c>
      <c r="AV9" s="236">
        <v>357.23071291999997</v>
      </c>
      <c r="AW9" s="237">
        <v>79.055373799999998</v>
      </c>
    </row>
    <row r="10" spans="1:51" s="176" customFormat="1" ht="15" customHeight="1">
      <c r="B10" s="240" t="s">
        <v>98</v>
      </c>
      <c r="C10" s="240"/>
      <c r="D10" s="238">
        <v>40.549720848382037</v>
      </c>
      <c r="E10" s="238">
        <v>56.713633566908044</v>
      </c>
      <c r="F10" s="238">
        <v>48.385646477806134</v>
      </c>
      <c r="G10" s="239">
        <v>57.456429506054647</v>
      </c>
      <c r="H10" s="236">
        <v>203.11363677499301</v>
      </c>
      <c r="I10" s="238">
        <v>62.895538913609023</v>
      </c>
      <c r="J10" s="238">
        <v>112.21620207001804</v>
      </c>
      <c r="K10" s="238">
        <v>70.402543663673143</v>
      </c>
      <c r="L10" s="239">
        <v>67.003249289999971</v>
      </c>
      <c r="M10" s="236">
        <v>312.51753393730019</v>
      </c>
      <c r="N10" s="238">
        <v>83.395252580000005</v>
      </c>
      <c r="O10" s="238">
        <v>97.071781850000022</v>
      </c>
      <c r="P10" s="238">
        <v>55.196149449999993</v>
      </c>
      <c r="Q10" s="239">
        <v>60.006356629999949</v>
      </c>
      <c r="R10" s="236">
        <v>295.66954050999999</v>
      </c>
      <c r="S10" s="238">
        <v>70.150000000000006</v>
      </c>
      <c r="T10" s="238">
        <v>97.2</v>
      </c>
      <c r="U10" s="238">
        <v>60.1</v>
      </c>
      <c r="V10" s="238">
        <v>63.3</v>
      </c>
      <c r="W10" s="236">
        <v>290.75</v>
      </c>
      <c r="X10" s="238">
        <v>88.6</v>
      </c>
      <c r="Y10" s="238">
        <v>101</v>
      </c>
      <c r="Z10" s="238">
        <v>77.8</v>
      </c>
      <c r="AA10" s="238">
        <v>69.2</v>
      </c>
      <c r="AB10" s="236">
        <v>336.59999999999997</v>
      </c>
      <c r="AC10" s="238">
        <v>105.8</v>
      </c>
      <c r="AD10" s="238">
        <v>130.13263249999997</v>
      </c>
      <c r="AE10" s="238">
        <v>76.400000000000006</v>
      </c>
      <c r="AF10" s="238">
        <v>53.5</v>
      </c>
      <c r="AG10" s="236">
        <v>365.83263249999993</v>
      </c>
      <c r="AH10" s="238">
        <v>6.8916309500000006</v>
      </c>
      <c r="AI10" s="238">
        <v>0.50185086000000001</v>
      </c>
      <c r="AJ10" s="238">
        <v>40.423505349999999</v>
      </c>
      <c r="AK10" s="237">
        <v>51.431862850000002</v>
      </c>
      <c r="AL10" s="236">
        <v>99.248850009999998</v>
      </c>
      <c r="AM10" s="238">
        <v>84.1</v>
      </c>
      <c r="AN10" s="238">
        <v>48.7</v>
      </c>
      <c r="AO10" s="238">
        <v>41.398308929999999</v>
      </c>
      <c r="AP10" s="237">
        <v>65.238066000000003</v>
      </c>
      <c r="AQ10" s="236">
        <v>239.43637493</v>
      </c>
      <c r="AR10" s="238">
        <v>49.89260676</v>
      </c>
      <c r="AS10" s="238">
        <v>26.5</v>
      </c>
      <c r="AT10" s="238">
        <v>38.9</v>
      </c>
      <c r="AU10" s="237">
        <v>47.34</v>
      </c>
      <c r="AV10" s="236">
        <v>162.63260676000002</v>
      </c>
      <c r="AW10" s="238">
        <v>98.200432810000009</v>
      </c>
    </row>
    <row r="11" spans="1:51" s="176" customFormat="1" ht="15" customHeight="1">
      <c r="B11" s="181" t="s">
        <v>97</v>
      </c>
      <c r="C11" s="240"/>
      <c r="D11" s="238">
        <v>50.539779151617964</v>
      </c>
      <c r="E11" s="238">
        <v>66.495566527043337</v>
      </c>
      <c r="F11" s="238">
        <v>60.014234457527536</v>
      </c>
      <c r="G11" s="239">
        <v>76.742536536448938</v>
      </c>
      <c r="H11" s="236">
        <v>253.5060788168087</v>
      </c>
      <c r="I11" s="238">
        <v>43.614030016667094</v>
      </c>
      <c r="J11" s="238">
        <v>97.119517671303143</v>
      </c>
      <c r="K11" s="238">
        <v>58.773476223064471</v>
      </c>
      <c r="L11" s="239">
        <v>88.22063734999999</v>
      </c>
      <c r="M11" s="236">
        <v>287.72766126103465</v>
      </c>
      <c r="N11" s="238">
        <v>77.890559489999987</v>
      </c>
      <c r="O11" s="238">
        <v>75.018169749999998</v>
      </c>
      <c r="P11" s="238">
        <v>63.067824409999986</v>
      </c>
      <c r="Q11" s="239">
        <v>85.536694399999973</v>
      </c>
      <c r="R11" s="236">
        <v>301.51324804999996</v>
      </c>
      <c r="S11" s="238">
        <v>67.2</v>
      </c>
      <c r="T11" s="238">
        <v>83.8</v>
      </c>
      <c r="U11" s="238">
        <v>79.099999999999994</v>
      </c>
      <c r="V11" s="238">
        <v>97.9</v>
      </c>
      <c r="W11" s="236">
        <v>328</v>
      </c>
      <c r="X11" s="238">
        <v>71.400000000000006</v>
      </c>
      <c r="Y11" s="238">
        <v>110.4</v>
      </c>
      <c r="Z11" s="238">
        <v>66.7</v>
      </c>
      <c r="AA11" s="238">
        <v>85.4</v>
      </c>
      <c r="AB11" s="236">
        <v>334</v>
      </c>
      <c r="AC11" s="238">
        <v>78.7</v>
      </c>
      <c r="AD11" s="238">
        <v>111.48461230000001</v>
      </c>
      <c r="AE11" s="238">
        <v>93.2</v>
      </c>
      <c r="AF11" s="238">
        <v>96.195629620000275</v>
      </c>
      <c r="AG11" s="236">
        <v>379.58024192000028</v>
      </c>
      <c r="AH11" s="238">
        <v>49.355537130000002</v>
      </c>
      <c r="AI11" s="238">
        <v>2.1002291800000004</v>
      </c>
      <c r="AJ11" s="238">
        <v>23.749455489999999</v>
      </c>
      <c r="AK11" s="237">
        <v>34.743682700000001</v>
      </c>
      <c r="AL11" s="236">
        <v>109.9489045</v>
      </c>
      <c r="AM11" s="238">
        <v>21.1</v>
      </c>
      <c r="AN11" s="238">
        <v>28.4</v>
      </c>
      <c r="AO11" s="238">
        <v>54.7</v>
      </c>
      <c r="AP11" s="237">
        <v>95.845065000000005</v>
      </c>
      <c r="AQ11" s="236">
        <v>200.04506500000002</v>
      </c>
      <c r="AR11" s="238">
        <v>60.219486880000005</v>
      </c>
      <c r="AS11" s="238">
        <v>99.4</v>
      </c>
      <c r="AT11" s="238">
        <v>68.5</v>
      </c>
      <c r="AU11" s="237">
        <v>101.74528058</v>
      </c>
      <c r="AV11" s="236">
        <v>329.86476746</v>
      </c>
      <c r="AW11" s="238">
        <v>96.132193389999983</v>
      </c>
    </row>
    <row r="12" spans="1:51" s="176" customFormat="1" ht="15" customHeight="1">
      <c r="B12" s="235" t="s">
        <v>96</v>
      </c>
      <c r="C12" s="234"/>
      <c r="D12" s="233">
        <v>138.47129849999999</v>
      </c>
      <c r="E12" s="233">
        <v>216.02426409395136</v>
      </c>
      <c r="F12" s="233">
        <v>169.04470643533367</v>
      </c>
      <c r="G12" s="233">
        <v>226.91348701250359</v>
      </c>
      <c r="H12" s="232">
        <v>750.17592456180171</v>
      </c>
      <c r="I12" s="233">
        <v>165.61788593027612</v>
      </c>
      <c r="J12" s="233">
        <v>343.00236849132114</v>
      </c>
      <c r="K12" s="233">
        <v>189.83448988673763</v>
      </c>
      <c r="L12" s="233">
        <v>288.36244848000001</v>
      </c>
      <c r="M12" s="232">
        <v>986.81719278833486</v>
      </c>
      <c r="N12" s="233">
        <v>272.00815944999994</v>
      </c>
      <c r="O12" s="233">
        <v>260.84619813999996</v>
      </c>
      <c r="P12" s="233">
        <v>186.33892379999998</v>
      </c>
      <c r="Q12" s="233">
        <v>246.51475878999986</v>
      </c>
      <c r="R12" s="232">
        <v>965.7080401799999</v>
      </c>
      <c r="S12" s="233">
        <v>212.2</v>
      </c>
      <c r="T12" s="233">
        <f>SUM(T9:T11)</f>
        <v>266.90000000000003</v>
      </c>
      <c r="U12" s="233">
        <f>SUM(U9:U11)</f>
        <v>219.29999999999998</v>
      </c>
      <c r="V12" s="233">
        <f>SUM(V9:V11)</f>
        <v>278.10000000000002</v>
      </c>
      <c r="W12" s="232">
        <v>976.5</v>
      </c>
      <c r="X12" s="233">
        <f t="shared" ref="X12:AF12" si="0">SUM(X9:X11)</f>
        <v>246.20000000000002</v>
      </c>
      <c r="Y12" s="233">
        <f t="shared" si="0"/>
        <v>342.6</v>
      </c>
      <c r="Z12" s="233">
        <f t="shared" si="0"/>
        <v>206.5</v>
      </c>
      <c r="AA12" s="233">
        <f t="shared" si="0"/>
        <v>236.70000000000002</v>
      </c>
      <c r="AB12" s="232">
        <f t="shared" si="0"/>
        <v>1032.0999999999999</v>
      </c>
      <c r="AC12" s="233">
        <f t="shared" si="0"/>
        <v>256.3</v>
      </c>
      <c r="AD12" s="233">
        <f t="shared" si="0"/>
        <v>364.92960631999995</v>
      </c>
      <c r="AE12" s="233">
        <f t="shared" si="0"/>
        <v>246.10000000000002</v>
      </c>
      <c r="AF12" s="233">
        <f t="shared" si="0"/>
        <v>241.19562962000026</v>
      </c>
      <c r="AG12" s="232">
        <f>SUM(AC12:AF12)</f>
        <v>1108.5252359400001</v>
      </c>
      <c r="AH12" s="233">
        <f>SUM(AH9:AH11)</f>
        <v>95.2260201</v>
      </c>
      <c r="AI12" s="233">
        <f>SUM(AI9:AI11)</f>
        <v>2.6579378700000005</v>
      </c>
      <c r="AJ12" s="233">
        <f>SUM(AJ9:AJ11)</f>
        <v>70.357517689999995</v>
      </c>
      <c r="AK12" s="233">
        <f>SUM(AK9:AK11)</f>
        <v>90.978793060000001</v>
      </c>
      <c r="AL12" s="232">
        <f>SUM(AH12:AK12)</f>
        <v>259.22026871999998</v>
      </c>
      <c r="AM12" s="233">
        <f>SUM(AM9:AM11)</f>
        <v>110.19999999999999</v>
      </c>
      <c r="AN12" s="233">
        <f>SUM(AN9:AN11)</f>
        <v>108.6</v>
      </c>
      <c r="AO12" s="233">
        <f>SUM(AO9:AO11)</f>
        <v>141.89830892999998</v>
      </c>
      <c r="AP12" s="233">
        <f>SUM(AP9:AP11)</f>
        <v>277.53431499999999</v>
      </c>
      <c r="AQ12" s="232">
        <f>SUM(AM12:AP12)</f>
        <v>638.23262392999993</v>
      </c>
      <c r="AR12" s="233">
        <f>SUM(AR9:AR11)</f>
        <v>173.18280656000002</v>
      </c>
      <c r="AS12" s="233">
        <f>SUM(AS9:AS11)</f>
        <v>247.9</v>
      </c>
      <c r="AT12" s="233">
        <f>SUM(AT9:AT11)</f>
        <v>177.1</v>
      </c>
      <c r="AU12" s="233">
        <f>SUM(AU9:AU11)</f>
        <v>251.54528058</v>
      </c>
      <c r="AV12" s="232">
        <f>SUM(AR12:AU12)</f>
        <v>849.72808714000007</v>
      </c>
      <c r="AW12" s="233">
        <f>SUM(AW9:AW11)</f>
        <v>273.38799999999998</v>
      </c>
      <c r="AX12" s="270"/>
      <c r="AY12" s="270"/>
    </row>
    <row r="13" spans="1:51" s="176" customFormat="1" ht="3" customHeight="1">
      <c r="B13" s="231"/>
      <c r="C13" s="231"/>
      <c r="D13" s="230"/>
      <c r="E13" s="230"/>
      <c r="F13" s="230"/>
      <c r="G13" s="230"/>
      <c r="H13" s="229"/>
      <c r="I13" s="230"/>
      <c r="J13" s="230"/>
      <c r="K13" s="230"/>
      <c r="L13" s="230"/>
      <c r="M13" s="229"/>
      <c r="N13" s="230"/>
      <c r="O13" s="230"/>
      <c r="P13" s="230"/>
      <c r="Q13" s="230"/>
      <c r="R13" s="229"/>
      <c r="S13" s="230"/>
      <c r="T13" s="230"/>
      <c r="U13" s="230"/>
      <c r="V13" s="230"/>
      <c r="W13" s="229"/>
      <c r="X13" s="230"/>
      <c r="Y13" s="230"/>
      <c r="Z13" s="230"/>
      <c r="AA13" s="230"/>
      <c r="AB13" s="229"/>
      <c r="AC13" s="230"/>
      <c r="AD13" s="230"/>
      <c r="AE13" s="230"/>
      <c r="AF13" s="230"/>
      <c r="AG13" s="229"/>
      <c r="AH13" s="230"/>
      <c r="AI13" s="230"/>
      <c r="AJ13" s="230"/>
      <c r="AK13" s="230"/>
      <c r="AL13" s="229"/>
      <c r="AM13" s="230"/>
      <c r="AN13" s="230"/>
      <c r="AO13" s="230"/>
      <c r="AP13" s="230"/>
      <c r="AQ13" s="229"/>
      <c r="AR13" s="230"/>
      <c r="AS13" s="230"/>
      <c r="AT13" s="230"/>
      <c r="AU13" s="230"/>
      <c r="AV13" s="229"/>
      <c r="AW13" s="230"/>
    </row>
    <row r="14" spans="1:51" s="176" customFormat="1" ht="12.5">
      <c r="H14" s="228"/>
      <c r="M14" s="228"/>
      <c r="R14" s="228"/>
      <c r="W14" s="228"/>
      <c r="AB14" s="228"/>
      <c r="AG14" s="228"/>
      <c r="AL14" s="228"/>
      <c r="AQ14" s="228"/>
      <c r="AV14" s="228"/>
    </row>
    <row r="15" spans="1:51" s="176" customFormat="1">
      <c r="A15" s="216" t="s">
        <v>109</v>
      </c>
      <c r="B15" s="215"/>
      <c r="C15" s="215"/>
      <c r="D15" s="213"/>
      <c r="E15" s="213"/>
      <c r="F15" s="213"/>
      <c r="G15" s="214"/>
      <c r="H15" s="212"/>
      <c r="I15" s="213"/>
      <c r="J15" s="213"/>
      <c r="K15" s="213"/>
      <c r="L15" s="214"/>
      <c r="M15" s="212"/>
      <c r="N15" s="213"/>
      <c r="O15" s="213"/>
      <c r="P15" s="213"/>
      <c r="Q15" s="214"/>
      <c r="R15" s="212"/>
      <c r="S15" s="213"/>
      <c r="T15" s="213"/>
      <c r="U15" s="213"/>
      <c r="V15" s="213"/>
      <c r="W15" s="212"/>
      <c r="X15" s="213"/>
      <c r="Y15" s="213"/>
      <c r="Z15" s="213"/>
      <c r="AA15" s="213"/>
      <c r="AB15" s="212"/>
      <c r="AC15" s="213"/>
      <c r="AD15" s="213"/>
      <c r="AE15" s="213"/>
      <c r="AF15" s="213"/>
      <c r="AG15" s="212"/>
      <c r="AH15" s="213"/>
      <c r="AI15" s="213"/>
      <c r="AJ15" s="213"/>
      <c r="AK15" s="213"/>
      <c r="AL15" s="212"/>
      <c r="AM15" s="213"/>
      <c r="AN15" s="213"/>
      <c r="AO15" s="213"/>
      <c r="AP15" s="213"/>
      <c r="AQ15" s="212"/>
      <c r="AR15" s="213"/>
      <c r="AS15" s="213"/>
      <c r="AT15" s="213"/>
      <c r="AU15" s="213"/>
      <c r="AV15" s="212"/>
      <c r="AW15" s="213"/>
    </row>
    <row r="16" spans="1:51" s="176" customFormat="1" ht="15" customHeight="1">
      <c r="A16" s="201"/>
      <c r="B16" s="204"/>
      <c r="H16" s="188"/>
      <c r="M16" s="188"/>
      <c r="R16" s="188"/>
      <c r="W16" s="188"/>
      <c r="AB16" s="188"/>
      <c r="AG16" s="188"/>
      <c r="AL16" s="188"/>
      <c r="AQ16" s="188"/>
      <c r="AV16" s="188"/>
    </row>
    <row r="17" spans="1:49" s="176" customFormat="1" ht="15" customHeight="1">
      <c r="B17" s="227" t="s">
        <v>108</v>
      </c>
      <c r="C17" s="227"/>
      <c r="D17" s="60">
        <v>131.19999999999999</v>
      </c>
      <c r="E17" s="60">
        <v>255.79729319482723</v>
      </c>
      <c r="F17" s="60">
        <v>166.63684765082431</v>
      </c>
      <c r="G17" s="60">
        <v>248.36898142969449</v>
      </c>
      <c r="H17" s="226">
        <v>803.88556328464131</v>
      </c>
      <c r="I17" s="60">
        <v>157.39350927542233</v>
      </c>
      <c r="J17" s="60">
        <v>359.83980819010151</v>
      </c>
      <c r="K17" s="60">
        <v>161.43772390650315</v>
      </c>
      <c r="L17" s="60">
        <v>348.99699943812863</v>
      </c>
      <c r="M17" s="226">
        <v>1031.4660567406945</v>
      </c>
      <c r="N17" s="60">
        <v>280.67673997381462</v>
      </c>
      <c r="O17" s="60">
        <v>225.86181306319904</v>
      </c>
      <c r="P17" s="60">
        <v>174.220969024146</v>
      </c>
      <c r="Q17" s="60">
        <v>255.42074607275413</v>
      </c>
      <c r="R17" s="226">
        <v>934.93035322977107</v>
      </c>
      <c r="S17" s="60">
        <v>186.9</v>
      </c>
      <c r="T17" s="60">
        <v>216.3</v>
      </c>
      <c r="U17" s="60">
        <v>197.9</v>
      </c>
      <c r="V17" s="60">
        <v>286.10000000000002</v>
      </c>
      <c r="W17" s="226">
        <v>883.4</v>
      </c>
      <c r="X17" s="60">
        <v>208.1</v>
      </c>
      <c r="Y17" s="60">
        <v>316.5</v>
      </c>
      <c r="Z17" s="60">
        <v>149.5</v>
      </c>
      <c r="AA17" s="60">
        <v>197.6</v>
      </c>
      <c r="AB17" s="226">
        <v>861.8</v>
      </c>
      <c r="AC17" s="60">
        <v>173.3</v>
      </c>
      <c r="AD17" s="60">
        <v>297.017341419199</v>
      </c>
      <c r="AE17" s="60">
        <v>185.3</v>
      </c>
      <c r="AF17" s="60">
        <v>218.57736747345183</v>
      </c>
      <c r="AG17" s="226">
        <v>873.17828253173457</v>
      </c>
      <c r="AH17" s="60">
        <v>93.7</v>
      </c>
      <c r="AI17" s="225">
        <v>3.2367638291605307</v>
      </c>
      <c r="AJ17" s="225">
        <v>23.839320229564365</v>
      </c>
      <c r="AK17" s="225">
        <v>20.092230899575377</v>
      </c>
      <c r="AL17" s="226">
        <v>140.70131519352051</v>
      </c>
      <c r="AM17" s="225">
        <v>21.162609040488817</v>
      </c>
      <c r="AN17" s="225">
        <v>90.908576424386666</v>
      </c>
      <c r="AO17" s="225">
        <v>115.65690972635585</v>
      </c>
      <c r="AP17" s="225">
        <v>286.36564476876919</v>
      </c>
      <c r="AQ17" s="224">
        <v>514.09373996000056</v>
      </c>
      <c r="AR17" s="225">
        <v>158.65674016073734</v>
      </c>
      <c r="AS17" s="225">
        <v>298.06665701767258</v>
      </c>
      <c r="AT17" s="225">
        <v>172.52475247524754</v>
      </c>
      <c r="AU17" s="225">
        <v>251.8</v>
      </c>
      <c r="AV17" s="224">
        <v>878.2</v>
      </c>
      <c r="AW17" s="225">
        <v>195.5</v>
      </c>
    </row>
    <row r="18" spans="1:49" s="176" customFormat="1" ht="15" customHeight="1">
      <c r="B18" s="227" t="s">
        <v>107</v>
      </c>
      <c r="C18" s="227"/>
      <c r="D18" s="60">
        <v>268.95680421212933</v>
      </c>
      <c r="E18" s="60">
        <v>353.77986390105787</v>
      </c>
      <c r="F18" s="60">
        <v>287.16453593428281</v>
      </c>
      <c r="G18" s="60">
        <v>307.20006477346601</v>
      </c>
      <c r="H18" s="226">
        <v>1223.2732847598784</v>
      </c>
      <c r="I18" s="60">
        <v>295.4074993333063</v>
      </c>
      <c r="J18" s="60">
        <v>511.65820164203035</v>
      </c>
      <c r="K18" s="60">
        <v>300.90750369607099</v>
      </c>
      <c r="L18" s="60">
        <v>258.08243394096712</v>
      </c>
      <c r="M18" s="226">
        <v>1344.5288824146025</v>
      </c>
      <c r="N18" s="60">
        <v>289.98731313641571</v>
      </c>
      <c r="O18" s="60">
        <v>325.30039213220408</v>
      </c>
      <c r="P18" s="60">
        <v>170.9204223964995</v>
      </c>
      <c r="Q18" s="60">
        <v>168.43889580350867</v>
      </c>
      <c r="R18" s="226">
        <v>932.26459287995965</v>
      </c>
      <c r="S18" s="60">
        <v>174.8</v>
      </c>
      <c r="T18" s="60">
        <v>235.1</v>
      </c>
      <c r="U18" s="60">
        <v>134.1</v>
      </c>
      <c r="V18" s="60">
        <v>131.1</v>
      </c>
      <c r="W18" s="226">
        <v>666.1</v>
      </c>
      <c r="X18" s="60">
        <v>173.2</v>
      </c>
      <c r="Y18" s="60">
        <v>199</v>
      </c>
      <c r="Z18" s="60">
        <v>141.69999999999999</v>
      </c>
      <c r="AA18" s="60">
        <v>120.4</v>
      </c>
      <c r="AB18" s="226">
        <v>617.9</v>
      </c>
      <c r="AC18" s="60">
        <v>171.8</v>
      </c>
      <c r="AD18" s="60">
        <v>208.4986886612904</v>
      </c>
      <c r="AE18" s="60">
        <v>120</v>
      </c>
      <c r="AF18" s="60">
        <v>79.332348278931761</v>
      </c>
      <c r="AG18" s="226">
        <v>566.714790702958</v>
      </c>
      <c r="AH18" s="60">
        <v>10.3</v>
      </c>
      <c r="AI18" s="225">
        <v>35.368741999999997</v>
      </c>
      <c r="AJ18" s="225">
        <v>60.718632527841471</v>
      </c>
      <c r="AK18" s="225">
        <v>73.83429142980296</v>
      </c>
      <c r="AL18" s="226">
        <v>231.67506685409413</v>
      </c>
      <c r="AM18" s="225">
        <v>118.04009129823859</v>
      </c>
      <c r="AN18" s="225">
        <v>67.886028348320039</v>
      </c>
      <c r="AO18" s="225">
        <v>57.764411655854872</v>
      </c>
      <c r="AP18" s="225">
        <v>88.387360515619463</v>
      </c>
      <c r="AQ18" s="224">
        <v>332.07789181803298</v>
      </c>
      <c r="AR18" s="225">
        <v>66.601551141244741</v>
      </c>
      <c r="AS18" s="225">
        <v>38.766689350377398</v>
      </c>
      <c r="AT18" s="225">
        <v>52.731379289166981</v>
      </c>
      <c r="AU18" s="225">
        <v>62.7</v>
      </c>
      <c r="AV18" s="224">
        <v>220.9</v>
      </c>
      <c r="AW18" s="225">
        <v>129.4</v>
      </c>
    </row>
    <row r="19" spans="1:49" s="176" customFormat="1" ht="15" customHeight="1">
      <c r="B19" s="181" t="s">
        <v>97</v>
      </c>
      <c r="C19" s="227"/>
      <c r="D19" s="60">
        <v>264.20601175340744</v>
      </c>
      <c r="E19" s="60">
        <v>336.88322870286959</v>
      </c>
      <c r="F19" s="60">
        <v>286.74237822298676</v>
      </c>
      <c r="G19" s="60">
        <v>354.78961614840716</v>
      </c>
      <c r="H19" s="226">
        <v>1243.578727093718</v>
      </c>
      <c r="I19" s="60">
        <v>191.4671485049528</v>
      </c>
      <c r="J19" s="60">
        <v>410.68197528292689</v>
      </c>
      <c r="K19" s="60">
        <v>234.01539913970097</v>
      </c>
      <c r="L19" s="60">
        <v>334.22412436995546</v>
      </c>
      <c r="M19" s="226">
        <v>1166.8480759827842</v>
      </c>
      <c r="N19" s="60">
        <v>283.88500935557505</v>
      </c>
      <c r="O19" s="60">
        <v>266.74950950492342</v>
      </c>
      <c r="P19" s="60">
        <v>213.82074903154475</v>
      </c>
      <c r="Q19" s="60">
        <v>280.53815852554266</v>
      </c>
      <c r="R19" s="226">
        <v>1037.2261321368662</v>
      </c>
      <c r="S19" s="60">
        <v>210.7</v>
      </c>
      <c r="T19" s="60">
        <v>267.89999999999998</v>
      </c>
      <c r="U19" s="60">
        <v>220.4</v>
      </c>
      <c r="V19" s="60">
        <v>290.2</v>
      </c>
      <c r="W19" s="226">
        <v>1014.7</v>
      </c>
      <c r="X19" s="60">
        <v>208.4</v>
      </c>
      <c r="Y19" s="60">
        <v>309.7</v>
      </c>
      <c r="Z19" s="60">
        <v>186.3</v>
      </c>
      <c r="AA19" s="60">
        <v>238.6</v>
      </c>
      <c r="AB19" s="226">
        <v>926.4</v>
      </c>
      <c r="AC19" s="60">
        <v>204.6</v>
      </c>
      <c r="AD19" s="60">
        <v>287.42943253206238</v>
      </c>
      <c r="AE19" s="60">
        <v>234.4</v>
      </c>
      <c r="AF19" s="60">
        <v>230.51822624641736</v>
      </c>
      <c r="AG19" s="226">
        <v>950.33264609548598</v>
      </c>
      <c r="AH19" s="60">
        <v>118.6</v>
      </c>
      <c r="AI19" s="225">
        <v>25.818774901695882</v>
      </c>
      <c r="AJ19" s="225">
        <v>85.700650216778527</v>
      </c>
      <c r="AK19" s="225">
        <v>119.18814033467376</v>
      </c>
      <c r="AL19" s="226">
        <v>349.81023019815177</v>
      </c>
      <c r="AM19" s="225">
        <v>91.630061990405963</v>
      </c>
      <c r="AN19" s="225">
        <v>96.807776832459055</v>
      </c>
      <c r="AO19" s="225">
        <v>148.5351602991152</v>
      </c>
      <c r="AP19" s="225">
        <v>236.40218007161047</v>
      </c>
      <c r="AQ19" s="224">
        <v>573.37517919359072</v>
      </c>
      <c r="AR19" s="225">
        <v>148.79206750835311</v>
      </c>
      <c r="AS19" s="225">
        <v>264.90379134045429</v>
      </c>
      <c r="AT19" s="225">
        <v>177.77824494740017</v>
      </c>
      <c r="AU19" s="225">
        <v>262.8</v>
      </c>
      <c r="AV19" s="224">
        <v>854.4</v>
      </c>
      <c r="AW19" s="225">
        <v>245.8</v>
      </c>
    </row>
    <row r="20" spans="1:49" s="176" customFormat="1" ht="15" customHeight="1">
      <c r="B20" s="223" t="s">
        <v>106</v>
      </c>
      <c r="C20" s="222"/>
      <c r="D20" s="61">
        <v>196.9165951031714</v>
      </c>
      <c r="E20" s="61">
        <v>299.80948363631563</v>
      </c>
      <c r="F20" s="61">
        <v>227.90743715447152</v>
      </c>
      <c r="G20" s="61">
        <v>292.17691819664566</v>
      </c>
      <c r="H20" s="221">
        <v>1020.5575546030341</v>
      </c>
      <c r="I20" s="61">
        <v>202.90231321941755</v>
      </c>
      <c r="J20" s="61">
        <v>414.62275385170534</v>
      </c>
      <c r="K20" s="61">
        <v>220.51759579767241</v>
      </c>
      <c r="L20" s="61">
        <v>318.6095796622871</v>
      </c>
      <c r="M20" s="221">
        <v>1155.7584304119591</v>
      </c>
      <c r="N20" s="61">
        <v>284.39660037168522</v>
      </c>
      <c r="O20" s="61">
        <v>268.19352176370228</v>
      </c>
      <c r="P20" s="61">
        <v>184.74449845464147</v>
      </c>
      <c r="Q20" s="61">
        <v>233.33872944781098</v>
      </c>
      <c r="R20" s="221">
        <v>963.75550723802871</v>
      </c>
      <c r="S20" s="61">
        <v>189.3</v>
      </c>
      <c r="T20" s="61">
        <v>237.8</v>
      </c>
      <c r="U20" s="61">
        <v>181.1</v>
      </c>
      <c r="V20" s="61">
        <v>227</v>
      </c>
      <c r="W20" s="221">
        <v>838.4</v>
      </c>
      <c r="X20" s="61">
        <v>194</v>
      </c>
      <c r="Y20" s="61">
        <v>263</v>
      </c>
      <c r="Z20" s="61">
        <v>156.19999999999999</v>
      </c>
      <c r="AA20" s="61">
        <v>175.5</v>
      </c>
      <c r="AB20" s="221">
        <v>779.1</v>
      </c>
      <c r="AC20" s="61">
        <v>181.1</v>
      </c>
      <c r="AD20" s="61">
        <v>255.70612264519389</v>
      </c>
      <c r="AE20" s="61">
        <v>169.63629751506241</v>
      </c>
      <c r="AF20" s="61">
        <v>159.72113672528818</v>
      </c>
      <c r="AG20" s="221">
        <v>758.85813264424701</v>
      </c>
      <c r="AH20" s="61">
        <v>63.3</v>
      </c>
      <c r="AI20" s="220">
        <v>25.366306645488653</v>
      </c>
      <c r="AJ20" s="220">
        <v>59.363477236156932</v>
      </c>
      <c r="AK20" s="220">
        <v>71.928887859860083</v>
      </c>
      <c r="AL20" s="221">
        <v>239.03649637661505</v>
      </c>
      <c r="AM20" s="220">
        <v>94.492508197641513</v>
      </c>
      <c r="AN20" s="220">
        <v>80.242874763684512</v>
      </c>
      <c r="AO20" s="220">
        <v>95.629276612141609</v>
      </c>
      <c r="AP20" s="220">
        <v>178.96554430550788</v>
      </c>
      <c r="AQ20" s="219">
        <v>449.33020387897545</v>
      </c>
      <c r="AR20" s="220">
        <v>112.12915864053346</v>
      </c>
      <c r="AS20" s="220">
        <v>169.81547327892497</v>
      </c>
      <c r="AT20" s="220">
        <v>115.62637906099062</v>
      </c>
      <c r="AU20" s="220">
        <v>165.2</v>
      </c>
      <c r="AV20" s="219">
        <v>562.79999999999995</v>
      </c>
      <c r="AW20" s="220">
        <v>176.1</v>
      </c>
    </row>
    <row r="21" spans="1:49" s="176" customFormat="1" ht="12.5">
      <c r="A21" s="218" t="s">
        <v>105</v>
      </c>
      <c r="H21" s="217"/>
      <c r="M21" s="217"/>
      <c r="R21" s="217"/>
      <c r="W21" s="217"/>
      <c r="AB21" s="217"/>
      <c r="AG21" s="217"/>
      <c r="AL21" s="188"/>
      <c r="AQ21" s="188"/>
      <c r="AV21" s="188"/>
    </row>
    <row r="22" spans="1:49" s="176" customFormat="1">
      <c r="A22" s="216" t="s">
        <v>104</v>
      </c>
      <c r="B22" s="215"/>
      <c r="C22" s="215"/>
      <c r="D22" s="213"/>
      <c r="E22" s="213"/>
      <c r="F22" s="213"/>
      <c r="G22" s="214"/>
      <c r="H22" s="212"/>
      <c r="I22" s="213"/>
      <c r="J22" s="213"/>
      <c r="K22" s="213"/>
      <c r="L22" s="214"/>
      <c r="M22" s="212"/>
      <c r="N22" s="213"/>
      <c r="O22" s="213"/>
      <c r="P22" s="213"/>
      <c r="Q22" s="214"/>
      <c r="R22" s="212"/>
      <c r="S22" s="213"/>
      <c r="T22" s="213"/>
      <c r="U22" s="213"/>
      <c r="V22" s="213"/>
      <c r="W22" s="212"/>
      <c r="X22" s="213"/>
      <c r="Y22" s="213"/>
      <c r="Z22" s="213"/>
      <c r="AA22" s="213"/>
      <c r="AB22" s="212"/>
      <c r="AC22" s="213"/>
      <c r="AD22" s="213"/>
      <c r="AE22" s="213"/>
      <c r="AF22" s="213"/>
      <c r="AG22" s="212"/>
      <c r="AH22" s="213"/>
      <c r="AI22" s="213"/>
      <c r="AJ22" s="213"/>
      <c r="AK22" s="213"/>
      <c r="AL22" s="212"/>
      <c r="AM22" s="213"/>
      <c r="AN22" s="213"/>
      <c r="AO22" s="213"/>
      <c r="AP22" s="213"/>
      <c r="AQ22" s="212"/>
      <c r="AR22" s="213"/>
      <c r="AS22" s="213"/>
      <c r="AT22" s="213"/>
      <c r="AU22" s="213"/>
      <c r="AV22" s="212"/>
      <c r="AW22" s="213"/>
    </row>
    <row r="23" spans="1:49" s="176" customFormat="1" ht="15" customHeight="1">
      <c r="H23" s="188"/>
      <c r="M23" s="188"/>
      <c r="R23" s="188"/>
      <c r="W23" s="188"/>
      <c r="AB23" s="188"/>
      <c r="AG23" s="188"/>
      <c r="AL23" s="188"/>
      <c r="AQ23" s="188"/>
      <c r="AV23" s="188"/>
    </row>
    <row r="24" spans="1:49" s="176" customFormat="1" ht="15" customHeight="1">
      <c r="B24" s="181" t="s">
        <v>99</v>
      </c>
      <c r="C24" s="181"/>
      <c r="D24" s="184">
        <v>350</v>
      </c>
      <c r="E24" s="184">
        <v>355</v>
      </c>
      <c r="F24" s="184">
        <v>356</v>
      </c>
      <c r="G24" s="184">
        <v>361</v>
      </c>
      <c r="H24" s="183">
        <v>361</v>
      </c>
      <c r="I24" s="184">
        <v>363</v>
      </c>
      <c r="J24" s="184">
        <v>368</v>
      </c>
      <c r="K24" s="184">
        <v>371</v>
      </c>
      <c r="L24" s="186">
        <v>379</v>
      </c>
      <c r="M24" s="183">
        <v>379</v>
      </c>
      <c r="N24" s="184">
        <v>381</v>
      </c>
      <c r="O24" s="184">
        <v>383</v>
      </c>
      <c r="P24" s="184">
        <v>385</v>
      </c>
      <c r="Q24" s="186">
        <v>386</v>
      </c>
      <c r="R24" s="183">
        <v>386</v>
      </c>
      <c r="S24" s="184">
        <v>388</v>
      </c>
      <c r="T24" s="184">
        <f t="shared" ref="T24:AD24" si="1">T31+T37+T43</f>
        <v>391</v>
      </c>
      <c r="U24" s="184">
        <f t="shared" si="1"/>
        <v>395</v>
      </c>
      <c r="V24" s="184">
        <f t="shared" si="1"/>
        <v>401</v>
      </c>
      <c r="W24" s="183">
        <f t="shared" si="1"/>
        <v>401</v>
      </c>
      <c r="X24" s="184">
        <f t="shared" si="1"/>
        <v>404</v>
      </c>
      <c r="Y24" s="184">
        <f t="shared" si="1"/>
        <v>406</v>
      </c>
      <c r="Z24" s="184">
        <f t="shared" si="1"/>
        <v>404</v>
      </c>
      <c r="AA24" s="184">
        <f t="shared" si="1"/>
        <v>404</v>
      </c>
      <c r="AB24" s="183">
        <f t="shared" si="1"/>
        <v>404</v>
      </c>
      <c r="AC24" s="184">
        <f t="shared" si="1"/>
        <v>403</v>
      </c>
      <c r="AD24" s="184">
        <f t="shared" si="1"/>
        <v>406</v>
      </c>
      <c r="AE24" s="185">
        <v>408</v>
      </c>
      <c r="AF24" s="185">
        <v>410</v>
      </c>
      <c r="AG24" s="183">
        <v>410</v>
      </c>
      <c r="AH24" s="184">
        <v>410</v>
      </c>
      <c r="AI24" s="184">
        <v>410</v>
      </c>
      <c r="AJ24" s="184">
        <v>410</v>
      </c>
      <c r="AK24" s="184">
        <v>406</v>
      </c>
      <c r="AL24" s="183">
        <v>406</v>
      </c>
      <c r="AM24" s="184">
        <v>404</v>
      </c>
      <c r="AN24" s="184">
        <v>400</v>
      </c>
      <c r="AO24" s="184">
        <v>401</v>
      </c>
      <c r="AP24" s="184">
        <v>402</v>
      </c>
      <c r="AQ24" s="183">
        <v>402</v>
      </c>
      <c r="AR24" s="184">
        <v>402</v>
      </c>
      <c r="AS24" s="184">
        <v>403</v>
      </c>
      <c r="AT24" s="184">
        <v>404</v>
      </c>
      <c r="AU24" s="184">
        <v>404</v>
      </c>
      <c r="AV24" s="183">
        <v>404</v>
      </c>
      <c r="AW24" s="184">
        <v>401</v>
      </c>
    </row>
    <row r="25" spans="1:49" s="176" customFormat="1" ht="15" customHeight="1">
      <c r="B25" s="181" t="s">
        <v>98</v>
      </c>
      <c r="C25" s="181"/>
      <c r="D25" s="184">
        <v>150</v>
      </c>
      <c r="E25" s="184">
        <v>162</v>
      </c>
      <c r="F25" s="184">
        <v>175</v>
      </c>
      <c r="G25" s="184">
        <v>214</v>
      </c>
      <c r="H25" s="183">
        <v>214</v>
      </c>
      <c r="I25" s="184">
        <v>219</v>
      </c>
      <c r="J25" s="184">
        <v>232</v>
      </c>
      <c r="K25" s="184">
        <v>257</v>
      </c>
      <c r="L25" s="186">
        <v>290</v>
      </c>
      <c r="M25" s="183">
        <v>290</v>
      </c>
      <c r="N25" s="184">
        <v>295</v>
      </c>
      <c r="O25" s="184">
        <v>318</v>
      </c>
      <c r="P25" s="184">
        <v>354</v>
      </c>
      <c r="Q25" s="186">
        <v>407</v>
      </c>
      <c r="R25" s="183">
        <v>407</v>
      </c>
      <c r="S25" s="184">
        <v>416</v>
      </c>
      <c r="T25" s="184">
        <f t="shared" ref="T25:AD25" si="2">T32+T38+T44</f>
        <v>443</v>
      </c>
      <c r="U25" s="184">
        <f t="shared" si="2"/>
        <v>482</v>
      </c>
      <c r="V25" s="184">
        <f t="shared" si="2"/>
        <v>527</v>
      </c>
      <c r="W25" s="183">
        <f t="shared" si="2"/>
        <v>527</v>
      </c>
      <c r="X25" s="184">
        <f t="shared" si="2"/>
        <v>532</v>
      </c>
      <c r="Y25" s="184">
        <f t="shared" si="2"/>
        <v>552</v>
      </c>
      <c r="Z25" s="184">
        <f t="shared" si="2"/>
        <v>578</v>
      </c>
      <c r="AA25" s="184">
        <f t="shared" si="2"/>
        <v>624</v>
      </c>
      <c r="AB25" s="183">
        <f t="shared" si="2"/>
        <v>624</v>
      </c>
      <c r="AC25" s="184">
        <f t="shared" si="2"/>
        <v>631</v>
      </c>
      <c r="AD25" s="184">
        <f t="shared" si="2"/>
        <v>648</v>
      </c>
      <c r="AE25" s="185">
        <v>666</v>
      </c>
      <c r="AF25" s="185">
        <v>702</v>
      </c>
      <c r="AG25" s="183">
        <v>702</v>
      </c>
      <c r="AH25" s="184">
        <v>699</v>
      </c>
      <c r="AI25" s="184">
        <v>699</v>
      </c>
      <c r="AJ25" s="184">
        <v>710</v>
      </c>
      <c r="AK25" s="184">
        <v>729</v>
      </c>
      <c r="AL25" s="183">
        <v>729</v>
      </c>
      <c r="AM25" s="184">
        <v>734</v>
      </c>
      <c r="AN25" s="184">
        <v>743</v>
      </c>
      <c r="AO25" s="184">
        <v>752</v>
      </c>
      <c r="AP25" s="184">
        <v>768</v>
      </c>
      <c r="AQ25" s="183">
        <v>768</v>
      </c>
      <c r="AR25" s="184">
        <v>776</v>
      </c>
      <c r="AS25" s="184">
        <v>773</v>
      </c>
      <c r="AT25" s="184">
        <v>776</v>
      </c>
      <c r="AU25" s="184">
        <v>778</v>
      </c>
      <c r="AV25" s="183">
        <v>778</v>
      </c>
      <c r="AW25" s="184">
        <v>777</v>
      </c>
    </row>
    <row r="26" spans="1:49" s="176" customFormat="1" ht="15" customHeight="1">
      <c r="B26" s="181" t="s">
        <v>97</v>
      </c>
      <c r="C26" s="181"/>
      <c r="D26" s="209">
        <v>196</v>
      </c>
      <c r="E26" s="209">
        <v>208</v>
      </c>
      <c r="F26" s="209">
        <v>211</v>
      </c>
      <c r="G26" s="209">
        <v>226</v>
      </c>
      <c r="H26" s="208">
        <v>226</v>
      </c>
      <c r="I26" s="209">
        <v>230</v>
      </c>
      <c r="J26" s="209">
        <v>247</v>
      </c>
      <c r="K26" s="209">
        <v>257</v>
      </c>
      <c r="L26" s="211">
        <v>274</v>
      </c>
      <c r="M26" s="208">
        <v>274</v>
      </c>
      <c r="N26" s="209">
        <v>276</v>
      </c>
      <c r="O26" s="209">
        <v>289</v>
      </c>
      <c r="P26" s="209">
        <v>298</v>
      </c>
      <c r="Q26" s="209">
        <v>314</v>
      </c>
      <c r="R26" s="208">
        <v>314</v>
      </c>
      <c r="S26" s="209">
        <v>317</v>
      </c>
      <c r="T26" s="209">
        <f t="shared" ref="T26:AD26" si="3">T33+T39+T45</f>
        <v>320</v>
      </c>
      <c r="U26" s="209">
        <f t="shared" si="3"/>
        <v>326</v>
      </c>
      <c r="V26" s="209">
        <f t="shared" si="3"/>
        <v>344</v>
      </c>
      <c r="W26" s="208">
        <f t="shared" si="3"/>
        <v>344</v>
      </c>
      <c r="X26" s="209">
        <f t="shared" si="3"/>
        <v>350</v>
      </c>
      <c r="Y26" s="209">
        <f t="shared" si="3"/>
        <v>356</v>
      </c>
      <c r="Z26" s="209">
        <f t="shared" si="3"/>
        <v>364</v>
      </c>
      <c r="AA26" s="209">
        <f t="shared" si="3"/>
        <v>381</v>
      </c>
      <c r="AB26" s="208">
        <f t="shared" si="3"/>
        <v>381</v>
      </c>
      <c r="AC26" s="209">
        <f t="shared" si="3"/>
        <v>386</v>
      </c>
      <c r="AD26" s="209">
        <f t="shared" si="3"/>
        <v>391</v>
      </c>
      <c r="AE26" s="210">
        <v>399</v>
      </c>
      <c r="AF26" s="210">
        <v>417</v>
      </c>
      <c r="AG26" s="208">
        <v>417</v>
      </c>
      <c r="AH26" s="209">
        <v>417</v>
      </c>
      <c r="AI26" s="209">
        <v>418</v>
      </c>
      <c r="AJ26" s="209">
        <v>422</v>
      </c>
      <c r="AK26" s="209">
        <v>427</v>
      </c>
      <c r="AL26" s="208">
        <v>427</v>
      </c>
      <c r="AM26" s="209">
        <v>429</v>
      </c>
      <c r="AN26" s="209">
        <v>426</v>
      </c>
      <c r="AO26" s="209">
        <v>427</v>
      </c>
      <c r="AP26" s="209">
        <v>429</v>
      </c>
      <c r="AQ26" s="208">
        <v>429</v>
      </c>
      <c r="AR26" s="209">
        <v>428</v>
      </c>
      <c r="AS26" s="209">
        <v>434</v>
      </c>
      <c r="AT26" s="209">
        <v>442</v>
      </c>
      <c r="AU26" s="209">
        <v>451</v>
      </c>
      <c r="AV26" s="208">
        <v>451</v>
      </c>
      <c r="AW26" s="209">
        <f>1631-AW25-AW24</f>
        <v>453</v>
      </c>
    </row>
    <row r="27" spans="1:49" s="176" customFormat="1" ht="15" customHeight="1">
      <c r="B27" s="182" t="s">
        <v>96</v>
      </c>
      <c r="C27" s="181"/>
      <c r="D27" s="205">
        <v>696</v>
      </c>
      <c r="E27" s="205">
        <v>725</v>
      </c>
      <c r="F27" s="205">
        <v>742</v>
      </c>
      <c r="G27" s="207">
        <v>801</v>
      </c>
      <c r="H27" s="177">
        <v>801</v>
      </c>
      <c r="I27" s="205">
        <v>812</v>
      </c>
      <c r="J27" s="205">
        <v>847</v>
      </c>
      <c r="K27" s="205">
        <v>885</v>
      </c>
      <c r="L27" s="207">
        <v>943</v>
      </c>
      <c r="M27" s="177">
        <v>943</v>
      </c>
      <c r="N27" s="205">
        <v>952</v>
      </c>
      <c r="O27" s="205">
        <v>990</v>
      </c>
      <c r="P27" s="205">
        <v>1037</v>
      </c>
      <c r="Q27" s="207">
        <v>1107</v>
      </c>
      <c r="R27" s="177">
        <v>1107</v>
      </c>
      <c r="S27" s="205">
        <v>1121</v>
      </c>
      <c r="T27" s="205">
        <f t="shared" ref="T27:AV27" si="4">SUM(T24:T26)</f>
        <v>1154</v>
      </c>
      <c r="U27" s="205">
        <f t="shared" si="4"/>
        <v>1203</v>
      </c>
      <c r="V27" s="205">
        <f t="shared" si="4"/>
        <v>1272</v>
      </c>
      <c r="W27" s="177">
        <f t="shared" si="4"/>
        <v>1272</v>
      </c>
      <c r="X27" s="205">
        <f t="shared" si="4"/>
        <v>1286</v>
      </c>
      <c r="Y27" s="205">
        <f t="shared" si="4"/>
        <v>1314</v>
      </c>
      <c r="Z27" s="205">
        <f t="shared" si="4"/>
        <v>1346</v>
      </c>
      <c r="AA27" s="205">
        <f t="shared" si="4"/>
        <v>1409</v>
      </c>
      <c r="AB27" s="177">
        <f t="shared" si="4"/>
        <v>1409</v>
      </c>
      <c r="AC27" s="205">
        <f t="shared" si="4"/>
        <v>1420</v>
      </c>
      <c r="AD27" s="205">
        <f t="shared" si="4"/>
        <v>1445</v>
      </c>
      <c r="AE27" s="206">
        <f t="shared" si="4"/>
        <v>1473</v>
      </c>
      <c r="AF27" s="206">
        <f t="shared" si="4"/>
        <v>1529</v>
      </c>
      <c r="AG27" s="177">
        <f t="shared" si="4"/>
        <v>1529</v>
      </c>
      <c r="AH27" s="205">
        <f t="shared" si="4"/>
        <v>1526</v>
      </c>
      <c r="AI27" s="205">
        <f t="shared" si="4"/>
        <v>1527</v>
      </c>
      <c r="AJ27" s="205">
        <f t="shared" si="4"/>
        <v>1542</v>
      </c>
      <c r="AK27" s="205">
        <f t="shared" si="4"/>
        <v>1562</v>
      </c>
      <c r="AL27" s="177">
        <f t="shared" si="4"/>
        <v>1562</v>
      </c>
      <c r="AM27" s="205">
        <f t="shared" si="4"/>
        <v>1567</v>
      </c>
      <c r="AN27" s="205">
        <f t="shared" si="4"/>
        <v>1569</v>
      </c>
      <c r="AO27" s="205">
        <f t="shared" si="4"/>
        <v>1580</v>
      </c>
      <c r="AP27" s="205">
        <f t="shared" si="4"/>
        <v>1599</v>
      </c>
      <c r="AQ27" s="177">
        <f t="shared" si="4"/>
        <v>1599</v>
      </c>
      <c r="AR27" s="205">
        <f t="shared" si="4"/>
        <v>1606</v>
      </c>
      <c r="AS27" s="205">
        <f t="shared" si="4"/>
        <v>1610</v>
      </c>
      <c r="AT27" s="205">
        <f t="shared" si="4"/>
        <v>1622</v>
      </c>
      <c r="AU27" s="205">
        <f t="shared" si="4"/>
        <v>1633</v>
      </c>
      <c r="AV27" s="177">
        <f t="shared" si="4"/>
        <v>1633</v>
      </c>
      <c r="AW27" s="205">
        <f>SUM(AW24:AW26)</f>
        <v>1631</v>
      </c>
    </row>
    <row r="28" spans="1:49" s="176" customFormat="1" ht="15" customHeight="1">
      <c r="D28" s="184"/>
      <c r="E28" s="199"/>
      <c r="F28" s="199"/>
      <c r="G28" s="199"/>
      <c r="H28" s="188"/>
      <c r="I28" s="199"/>
      <c r="J28" s="199"/>
      <c r="K28" s="199"/>
      <c r="L28" s="199"/>
      <c r="M28" s="188"/>
      <c r="N28" s="199"/>
      <c r="O28" s="199"/>
      <c r="P28" s="199"/>
      <c r="Q28" s="199"/>
      <c r="R28" s="188"/>
      <c r="S28" s="199"/>
      <c r="T28" s="199"/>
      <c r="U28" s="199"/>
      <c r="V28" s="199"/>
      <c r="W28" s="188"/>
      <c r="X28" s="199"/>
      <c r="Y28" s="199"/>
      <c r="Z28" s="199"/>
      <c r="AA28" s="199"/>
      <c r="AB28" s="188"/>
      <c r="AC28" s="199"/>
      <c r="AD28" s="199"/>
      <c r="AE28" s="200"/>
      <c r="AF28" s="200"/>
      <c r="AG28" s="188"/>
      <c r="AH28" s="199"/>
      <c r="AI28" s="199"/>
      <c r="AJ28" s="199"/>
      <c r="AK28" s="199"/>
      <c r="AL28" s="188"/>
      <c r="AM28" s="199"/>
      <c r="AN28" s="199"/>
      <c r="AO28" s="199"/>
      <c r="AP28" s="199"/>
      <c r="AQ28" s="188"/>
      <c r="AR28" s="199"/>
      <c r="AS28" s="199"/>
      <c r="AT28" s="199"/>
      <c r="AU28" s="199"/>
      <c r="AV28" s="188"/>
      <c r="AW28" s="199"/>
    </row>
    <row r="29" spans="1:49" s="176" customFormat="1" ht="15" customHeight="1">
      <c r="B29" s="204" t="s">
        <v>103</v>
      </c>
      <c r="C29" s="202"/>
      <c r="D29" s="184"/>
      <c r="E29" s="202"/>
      <c r="F29" s="202"/>
      <c r="G29" s="199"/>
      <c r="H29" s="188"/>
      <c r="I29" s="202"/>
      <c r="J29" s="202"/>
      <c r="K29" s="202"/>
      <c r="L29" s="199"/>
      <c r="M29" s="188"/>
      <c r="N29" s="202"/>
      <c r="O29" s="202"/>
      <c r="P29" s="202"/>
      <c r="Q29" s="199"/>
      <c r="R29" s="188"/>
      <c r="S29" s="202"/>
      <c r="T29" s="202"/>
      <c r="U29" s="202"/>
      <c r="V29" s="202"/>
      <c r="W29" s="188"/>
      <c r="X29" s="202"/>
      <c r="Y29" s="202"/>
      <c r="Z29" s="202"/>
      <c r="AA29" s="202"/>
      <c r="AB29" s="188"/>
      <c r="AC29" s="202"/>
      <c r="AD29" s="202"/>
      <c r="AE29" s="203"/>
      <c r="AF29" s="203"/>
      <c r="AG29" s="188"/>
      <c r="AH29" s="202"/>
      <c r="AI29" s="202"/>
      <c r="AJ29" s="202"/>
      <c r="AK29" s="202"/>
      <c r="AL29" s="188"/>
      <c r="AM29" s="202"/>
      <c r="AN29" s="202"/>
      <c r="AO29" s="202"/>
      <c r="AP29" s="202"/>
      <c r="AQ29" s="188"/>
      <c r="AR29" s="202"/>
      <c r="AS29" s="202"/>
      <c r="AT29" s="202"/>
      <c r="AU29" s="202"/>
      <c r="AV29" s="188"/>
      <c r="AW29" s="202"/>
    </row>
    <row r="30" spans="1:49" s="176" customFormat="1" ht="20.25" customHeight="1">
      <c r="B30" s="201" t="s">
        <v>102</v>
      </c>
      <c r="C30" s="201"/>
      <c r="D30" s="184"/>
      <c r="E30" s="199"/>
      <c r="F30" s="199"/>
      <c r="G30" s="199"/>
      <c r="H30" s="188"/>
      <c r="I30" s="199"/>
      <c r="J30" s="199"/>
      <c r="K30" s="199"/>
      <c r="L30" s="199"/>
      <c r="M30" s="188"/>
      <c r="N30" s="199"/>
      <c r="O30" s="199"/>
      <c r="P30" s="199"/>
      <c r="Q30" s="199"/>
      <c r="R30" s="188"/>
      <c r="S30" s="199"/>
      <c r="T30" s="199"/>
      <c r="U30" s="199"/>
      <c r="V30" s="199"/>
      <c r="W30" s="188"/>
      <c r="X30" s="199"/>
      <c r="Y30" s="199"/>
      <c r="Z30" s="199"/>
      <c r="AA30" s="199"/>
      <c r="AB30" s="188"/>
      <c r="AC30" s="199"/>
      <c r="AD30" s="199"/>
      <c r="AE30" s="200"/>
      <c r="AF30" s="200"/>
      <c r="AG30" s="188"/>
      <c r="AH30" s="199"/>
      <c r="AI30" s="199"/>
      <c r="AJ30" s="199"/>
      <c r="AK30" s="199"/>
      <c r="AL30" s="188"/>
      <c r="AM30" s="199"/>
      <c r="AN30" s="199"/>
      <c r="AO30" s="199"/>
      <c r="AP30" s="199"/>
      <c r="AQ30" s="188"/>
      <c r="AR30" s="199"/>
      <c r="AS30" s="199"/>
      <c r="AT30" s="199"/>
      <c r="AU30" s="199"/>
      <c r="AV30" s="188"/>
      <c r="AW30" s="199"/>
    </row>
    <row r="31" spans="1:49" s="176" customFormat="1" ht="15" customHeight="1">
      <c r="B31" s="181" t="s">
        <v>99</v>
      </c>
      <c r="C31" s="181"/>
      <c r="D31" s="184">
        <v>237</v>
      </c>
      <c r="E31" s="184">
        <v>243</v>
      </c>
      <c r="F31" s="184">
        <v>244</v>
      </c>
      <c r="G31" s="184">
        <v>248</v>
      </c>
      <c r="H31" s="187">
        <v>248</v>
      </c>
      <c r="I31" s="184">
        <v>249</v>
      </c>
      <c r="J31" s="184">
        <v>251</v>
      </c>
      <c r="K31" s="184">
        <v>250</v>
      </c>
      <c r="L31" s="186">
        <v>257</v>
      </c>
      <c r="M31" s="188">
        <v>257</v>
      </c>
      <c r="N31" s="184">
        <v>257</v>
      </c>
      <c r="O31" s="184">
        <v>258</v>
      </c>
      <c r="P31" s="184">
        <v>260</v>
      </c>
      <c r="Q31" s="186">
        <v>262</v>
      </c>
      <c r="R31" s="188">
        <v>262</v>
      </c>
      <c r="S31" s="184">
        <v>264</v>
      </c>
      <c r="T31" s="184">
        <v>267</v>
      </c>
      <c r="U31" s="184">
        <v>268</v>
      </c>
      <c r="V31" s="184">
        <v>273</v>
      </c>
      <c r="W31" s="183">
        <v>273</v>
      </c>
      <c r="X31" s="184">
        <v>273</v>
      </c>
      <c r="Y31" s="184">
        <v>274</v>
      </c>
      <c r="Z31" s="184">
        <v>272</v>
      </c>
      <c r="AA31" s="184">
        <v>273</v>
      </c>
      <c r="AB31" s="183">
        <v>273</v>
      </c>
      <c r="AC31" s="184">
        <v>273</v>
      </c>
      <c r="AD31" s="184">
        <v>275</v>
      </c>
      <c r="AE31" s="185">
        <v>276</v>
      </c>
      <c r="AF31" s="185">
        <v>277</v>
      </c>
      <c r="AG31" s="183">
        <v>277</v>
      </c>
      <c r="AH31" s="184">
        <v>278</v>
      </c>
      <c r="AI31" s="184">
        <v>278</v>
      </c>
      <c r="AJ31" s="184">
        <v>279</v>
      </c>
      <c r="AK31" s="184">
        <v>276</v>
      </c>
      <c r="AL31" s="183">
        <v>276</v>
      </c>
      <c r="AM31" s="184">
        <v>275</v>
      </c>
      <c r="AN31" s="184">
        <v>273</v>
      </c>
      <c r="AO31" s="184">
        <v>274</v>
      </c>
      <c r="AP31" s="184">
        <v>274</v>
      </c>
      <c r="AQ31" s="183">
        <v>274</v>
      </c>
      <c r="AR31" s="184">
        <v>273</v>
      </c>
      <c r="AS31" s="184">
        <v>277</v>
      </c>
      <c r="AT31" s="184">
        <v>276</v>
      </c>
      <c r="AU31" s="184">
        <v>276</v>
      </c>
      <c r="AV31" s="183">
        <v>276</v>
      </c>
      <c r="AW31" s="184">
        <v>274</v>
      </c>
    </row>
    <row r="32" spans="1:49" s="176" customFormat="1" ht="15" customHeight="1">
      <c r="B32" s="181" t="s">
        <v>98</v>
      </c>
      <c r="C32" s="181"/>
      <c r="D32" s="184">
        <v>75</v>
      </c>
      <c r="E32" s="184">
        <v>80</v>
      </c>
      <c r="F32" s="184">
        <v>88</v>
      </c>
      <c r="G32" s="184">
        <v>102</v>
      </c>
      <c r="H32" s="187">
        <v>102</v>
      </c>
      <c r="I32" s="184">
        <v>102</v>
      </c>
      <c r="J32" s="184">
        <v>109</v>
      </c>
      <c r="K32" s="184">
        <v>121</v>
      </c>
      <c r="L32" s="186">
        <v>131</v>
      </c>
      <c r="M32" s="183">
        <v>131</v>
      </c>
      <c r="N32" s="184">
        <v>131</v>
      </c>
      <c r="O32" s="184">
        <v>143</v>
      </c>
      <c r="P32" s="184">
        <v>163</v>
      </c>
      <c r="Q32" s="186">
        <v>195</v>
      </c>
      <c r="R32" s="183">
        <v>195</v>
      </c>
      <c r="S32" s="184">
        <v>201</v>
      </c>
      <c r="T32" s="184">
        <v>215</v>
      </c>
      <c r="U32" s="184">
        <v>235</v>
      </c>
      <c r="V32" s="184">
        <v>260</v>
      </c>
      <c r="W32" s="183">
        <v>260</v>
      </c>
      <c r="X32" s="184">
        <v>260</v>
      </c>
      <c r="Y32" s="184">
        <v>275</v>
      </c>
      <c r="Z32" s="184">
        <v>289</v>
      </c>
      <c r="AA32" s="184">
        <v>316</v>
      </c>
      <c r="AB32" s="183">
        <v>316</v>
      </c>
      <c r="AC32" s="184">
        <v>319</v>
      </c>
      <c r="AD32" s="184">
        <v>328</v>
      </c>
      <c r="AE32" s="185">
        <v>339</v>
      </c>
      <c r="AF32" s="185">
        <v>357</v>
      </c>
      <c r="AG32" s="183">
        <v>357</v>
      </c>
      <c r="AH32" s="184">
        <v>358</v>
      </c>
      <c r="AI32" s="184">
        <v>358</v>
      </c>
      <c r="AJ32" s="184">
        <v>365</v>
      </c>
      <c r="AK32" s="184">
        <v>376</v>
      </c>
      <c r="AL32" s="183">
        <v>376</v>
      </c>
      <c r="AM32" s="184">
        <v>380</v>
      </c>
      <c r="AN32" s="184">
        <v>384</v>
      </c>
      <c r="AO32" s="184">
        <v>389</v>
      </c>
      <c r="AP32" s="184">
        <v>392</v>
      </c>
      <c r="AQ32" s="183">
        <v>392</v>
      </c>
      <c r="AR32" s="184">
        <v>397</v>
      </c>
      <c r="AS32" s="184">
        <v>398</v>
      </c>
      <c r="AT32" s="184">
        <v>400</v>
      </c>
      <c r="AU32" s="184">
        <v>401</v>
      </c>
      <c r="AV32" s="183">
        <v>401</v>
      </c>
      <c r="AW32" s="184">
        <v>401</v>
      </c>
    </row>
    <row r="33" spans="2:49" s="176" customFormat="1" ht="15" customHeight="1">
      <c r="B33" s="181" t="s">
        <v>97</v>
      </c>
      <c r="C33" s="181"/>
      <c r="D33" s="184">
        <v>48</v>
      </c>
      <c r="E33" s="184">
        <v>52</v>
      </c>
      <c r="F33" s="184">
        <v>52</v>
      </c>
      <c r="G33" s="184">
        <v>53</v>
      </c>
      <c r="H33" s="187">
        <v>53</v>
      </c>
      <c r="I33" s="184">
        <v>54</v>
      </c>
      <c r="J33" s="184">
        <v>58</v>
      </c>
      <c r="K33" s="184">
        <v>60</v>
      </c>
      <c r="L33" s="186">
        <v>60</v>
      </c>
      <c r="M33" s="183">
        <v>60</v>
      </c>
      <c r="N33" s="184">
        <v>60</v>
      </c>
      <c r="O33" s="184">
        <v>64</v>
      </c>
      <c r="P33" s="184">
        <v>64</v>
      </c>
      <c r="Q33" s="186">
        <v>70</v>
      </c>
      <c r="R33" s="183">
        <v>70</v>
      </c>
      <c r="S33" s="184">
        <v>70</v>
      </c>
      <c r="T33" s="184">
        <v>71</v>
      </c>
      <c r="U33" s="184">
        <v>72</v>
      </c>
      <c r="V33" s="184">
        <v>80</v>
      </c>
      <c r="W33" s="183">
        <v>80</v>
      </c>
      <c r="X33" s="184">
        <v>77</v>
      </c>
      <c r="Y33" s="184">
        <v>79</v>
      </c>
      <c r="Z33" s="184">
        <v>80</v>
      </c>
      <c r="AA33" s="184">
        <v>85</v>
      </c>
      <c r="AB33" s="183">
        <v>85</v>
      </c>
      <c r="AC33" s="184">
        <v>89</v>
      </c>
      <c r="AD33" s="184">
        <v>90</v>
      </c>
      <c r="AE33" s="185">
        <v>91</v>
      </c>
      <c r="AF33" s="185">
        <v>97</v>
      </c>
      <c r="AG33" s="183">
        <v>97</v>
      </c>
      <c r="AH33" s="184">
        <v>95</v>
      </c>
      <c r="AI33" s="184">
        <v>94</v>
      </c>
      <c r="AJ33" s="184">
        <v>98</v>
      </c>
      <c r="AK33" s="184">
        <v>98</v>
      </c>
      <c r="AL33" s="183">
        <v>98</v>
      </c>
      <c r="AM33" s="184">
        <v>98</v>
      </c>
      <c r="AN33" s="184">
        <v>97</v>
      </c>
      <c r="AO33" s="184">
        <v>97</v>
      </c>
      <c r="AP33" s="184">
        <v>97</v>
      </c>
      <c r="AQ33" s="183">
        <v>97</v>
      </c>
      <c r="AR33" s="184">
        <v>97</v>
      </c>
      <c r="AS33" s="184">
        <v>99</v>
      </c>
      <c r="AT33" s="184">
        <v>100</v>
      </c>
      <c r="AU33" s="184">
        <v>103</v>
      </c>
      <c r="AV33" s="183">
        <v>103</v>
      </c>
      <c r="AW33" s="184">
        <v>103</v>
      </c>
    </row>
    <row r="34" spans="2:49" s="176" customFormat="1" ht="15" customHeight="1">
      <c r="B34" s="182" t="s">
        <v>96</v>
      </c>
      <c r="C34" s="181"/>
      <c r="D34" s="178">
        <v>360</v>
      </c>
      <c r="E34" s="178">
        <v>375</v>
      </c>
      <c r="F34" s="178">
        <v>384</v>
      </c>
      <c r="G34" s="180">
        <v>403</v>
      </c>
      <c r="H34" s="177">
        <v>403</v>
      </c>
      <c r="I34" s="178">
        <v>405</v>
      </c>
      <c r="J34" s="178">
        <v>418</v>
      </c>
      <c r="K34" s="178">
        <v>431</v>
      </c>
      <c r="L34" s="180">
        <v>448</v>
      </c>
      <c r="M34" s="177">
        <v>448</v>
      </c>
      <c r="N34" s="178">
        <v>448</v>
      </c>
      <c r="O34" s="178">
        <v>465</v>
      </c>
      <c r="P34" s="178">
        <v>487</v>
      </c>
      <c r="Q34" s="180">
        <v>527</v>
      </c>
      <c r="R34" s="177">
        <v>527</v>
      </c>
      <c r="S34" s="178">
        <v>535</v>
      </c>
      <c r="T34" s="178">
        <f t="shared" ref="T34:AW34" si="5">SUM(T31:T33)</f>
        <v>553</v>
      </c>
      <c r="U34" s="178">
        <f t="shared" si="5"/>
        <v>575</v>
      </c>
      <c r="V34" s="178">
        <f t="shared" si="5"/>
        <v>613</v>
      </c>
      <c r="W34" s="177">
        <f t="shared" si="5"/>
        <v>613</v>
      </c>
      <c r="X34" s="178">
        <f t="shared" si="5"/>
        <v>610</v>
      </c>
      <c r="Y34" s="178">
        <f t="shared" si="5"/>
        <v>628</v>
      </c>
      <c r="Z34" s="178">
        <f t="shared" si="5"/>
        <v>641</v>
      </c>
      <c r="AA34" s="178">
        <f t="shared" si="5"/>
        <v>674</v>
      </c>
      <c r="AB34" s="177">
        <f t="shared" si="5"/>
        <v>674</v>
      </c>
      <c r="AC34" s="178">
        <f t="shared" si="5"/>
        <v>681</v>
      </c>
      <c r="AD34" s="178">
        <f t="shared" si="5"/>
        <v>693</v>
      </c>
      <c r="AE34" s="179">
        <f t="shared" si="5"/>
        <v>706</v>
      </c>
      <c r="AF34" s="179">
        <f t="shared" si="5"/>
        <v>731</v>
      </c>
      <c r="AG34" s="177">
        <f t="shared" si="5"/>
        <v>731</v>
      </c>
      <c r="AH34" s="178">
        <f t="shared" si="5"/>
        <v>731</v>
      </c>
      <c r="AI34" s="178">
        <f t="shared" si="5"/>
        <v>730</v>
      </c>
      <c r="AJ34" s="178">
        <f t="shared" si="5"/>
        <v>742</v>
      </c>
      <c r="AK34" s="178">
        <f t="shared" si="5"/>
        <v>750</v>
      </c>
      <c r="AL34" s="177">
        <f t="shared" si="5"/>
        <v>750</v>
      </c>
      <c r="AM34" s="178">
        <f t="shared" si="5"/>
        <v>753</v>
      </c>
      <c r="AN34" s="178">
        <f t="shared" si="5"/>
        <v>754</v>
      </c>
      <c r="AO34" s="178">
        <f t="shared" si="5"/>
        <v>760</v>
      </c>
      <c r="AP34" s="178">
        <f t="shared" si="5"/>
        <v>763</v>
      </c>
      <c r="AQ34" s="177">
        <f t="shared" si="5"/>
        <v>763</v>
      </c>
      <c r="AR34" s="178">
        <f t="shared" si="5"/>
        <v>767</v>
      </c>
      <c r="AS34" s="178">
        <f t="shared" si="5"/>
        <v>774</v>
      </c>
      <c r="AT34" s="178">
        <f t="shared" si="5"/>
        <v>776</v>
      </c>
      <c r="AU34" s="178">
        <f t="shared" si="5"/>
        <v>780</v>
      </c>
      <c r="AV34" s="177">
        <f t="shared" si="5"/>
        <v>780</v>
      </c>
      <c r="AW34" s="178">
        <f t="shared" si="5"/>
        <v>778</v>
      </c>
    </row>
    <row r="35" spans="2:49" s="176" customFormat="1" ht="15" customHeight="1">
      <c r="B35" s="182"/>
      <c r="C35" s="181"/>
      <c r="D35" s="196"/>
      <c r="E35" s="196"/>
      <c r="F35" s="196"/>
      <c r="G35" s="198"/>
      <c r="H35" s="188"/>
      <c r="I35" s="196"/>
      <c r="J35" s="196"/>
      <c r="K35" s="196"/>
      <c r="L35" s="198"/>
      <c r="M35" s="188"/>
      <c r="N35" s="196"/>
      <c r="O35" s="196"/>
      <c r="P35" s="196"/>
      <c r="Q35" s="198"/>
      <c r="R35" s="188"/>
      <c r="S35" s="196"/>
      <c r="T35" s="196"/>
      <c r="U35" s="196"/>
      <c r="V35" s="196"/>
      <c r="W35" s="188"/>
      <c r="X35" s="196"/>
      <c r="Y35" s="196"/>
      <c r="Z35" s="196"/>
      <c r="AA35" s="196"/>
      <c r="AB35" s="188"/>
      <c r="AC35" s="196"/>
      <c r="AD35" s="196"/>
      <c r="AE35" s="197"/>
      <c r="AF35" s="197"/>
      <c r="AG35" s="188"/>
      <c r="AH35" s="196"/>
      <c r="AI35" s="196"/>
      <c r="AJ35" s="196"/>
      <c r="AK35" s="196"/>
      <c r="AL35" s="188"/>
      <c r="AM35" s="196"/>
      <c r="AN35" s="196"/>
      <c r="AO35" s="196"/>
      <c r="AP35" s="196"/>
      <c r="AQ35" s="188"/>
      <c r="AR35" s="196"/>
      <c r="AS35" s="196"/>
      <c r="AT35" s="196"/>
      <c r="AU35" s="196"/>
      <c r="AV35" s="188"/>
      <c r="AW35" s="196"/>
    </row>
    <row r="36" spans="2:49" s="176" customFormat="1" ht="20.25" customHeight="1">
      <c r="B36" s="192" t="s">
        <v>101</v>
      </c>
      <c r="C36" s="192"/>
      <c r="D36" s="189"/>
      <c r="E36" s="189"/>
      <c r="F36" s="189"/>
      <c r="G36" s="191"/>
      <c r="H36" s="188"/>
      <c r="I36" s="189"/>
      <c r="J36" s="189"/>
      <c r="K36" s="189"/>
      <c r="L36" s="191"/>
      <c r="M36" s="188"/>
      <c r="N36" s="189"/>
      <c r="O36" s="189"/>
      <c r="P36" s="189"/>
      <c r="Q36" s="191"/>
      <c r="R36" s="188"/>
      <c r="S36" s="189"/>
      <c r="T36" s="189"/>
      <c r="U36" s="189"/>
      <c r="V36" s="189"/>
      <c r="W36" s="188"/>
      <c r="X36" s="189"/>
      <c r="Y36" s="189"/>
      <c r="Z36" s="189"/>
      <c r="AA36" s="189"/>
      <c r="AB36" s="188"/>
      <c r="AC36" s="189"/>
      <c r="AD36" s="189"/>
      <c r="AE36" s="190"/>
      <c r="AF36" s="190"/>
      <c r="AG36" s="188"/>
      <c r="AH36" s="189"/>
      <c r="AI36" s="189"/>
      <c r="AJ36" s="189"/>
      <c r="AK36" s="189"/>
      <c r="AL36" s="188"/>
      <c r="AM36" s="189"/>
      <c r="AN36" s="189"/>
      <c r="AO36" s="189"/>
      <c r="AP36" s="189"/>
      <c r="AQ36" s="188"/>
      <c r="AR36" s="189"/>
      <c r="AS36" s="189"/>
      <c r="AT36" s="189"/>
      <c r="AU36" s="189"/>
      <c r="AV36" s="188"/>
      <c r="AW36" s="189"/>
    </row>
    <row r="37" spans="2:49" s="176" customFormat="1" ht="15" customHeight="1">
      <c r="B37" s="181" t="s">
        <v>99</v>
      </c>
      <c r="C37" s="181"/>
      <c r="D37" s="184">
        <v>4</v>
      </c>
      <c r="E37" s="184">
        <v>4</v>
      </c>
      <c r="F37" s="184">
        <v>4</v>
      </c>
      <c r="G37" s="186">
        <v>4</v>
      </c>
      <c r="H37" s="187">
        <v>4</v>
      </c>
      <c r="I37" s="184">
        <v>4</v>
      </c>
      <c r="J37" s="184">
        <v>4</v>
      </c>
      <c r="K37" s="184">
        <v>4</v>
      </c>
      <c r="L37" s="186">
        <v>4</v>
      </c>
      <c r="M37" s="183">
        <v>4</v>
      </c>
      <c r="N37" s="184">
        <v>4</v>
      </c>
      <c r="O37" s="184">
        <v>4</v>
      </c>
      <c r="P37" s="184">
        <v>4</v>
      </c>
      <c r="Q37" s="186">
        <v>4</v>
      </c>
      <c r="R37" s="183">
        <v>4</v>
      </c>
      <c r="S37" s="184">
        <v>4</v>
      </c>
      <c r="T37" s="184">
        <v>4</v>
      </c>
      <c r="U37" s="184">
        <v>6</v>
      </c>
      <c r="V37" s="184">
        <v>4</v>
      </c>
      <c r="W37" s="183">
        <v>4</v>
      </c>
      <c r="X37" s="184">
        <v>5</v>
      </c>
      <c r="Y37" s="184">
        <v>5</v>
      </c>
      <c r="Z37" s="184">
        <v>5</v>
      </c>
      <c r="AA37" s="184">
        <v>5</v>
      </c>
      <c r="AB37" s="183">
        <v>5</v>
      </c>
      <c r="AC37" s="184">
        <v>5</v>
      </c>
      <c r="AD37" s="184">
        <v>5</v>
      </c>
      <c r="AE37" s="185">
        <v>5</v>
      </c>
      <c r="AF37" s="185">
        <v>5</v>
      </c>
      <c r="AG37" s="183">
        <v>5</v>
      </c>
      <c r="AH37" s="184">
        <v>5</v>
      </c>
      <c r="AI37" s="184">
        <v>5</v>
      </c>
      <c r="AJ37" s="184">
        <v>5</v>
      </c>
      <c r="AK37" s="184">
        <v>5</v>
      </c>
      <c r="AL37" s="183">
        <v>5</v>
      </c>
      <c r="AM37" s="184">
        <v>5</v>
      </c>
      <c r="AN37" s="184">
        <v>5</v>
      </c>
      <c r="AO37" s="184">
        <v>5</v>
      </c>
      <c r="AP37" s="184">
        <v>5</v>
      </c>
      <c r="AQ37" s="183">
        <v>5</v>
      </c>
      <c r="AR37" s="184">
        <v>6</v>
      </c>
      <c r="AS37" s="184">
        <v>6</v>
      </c>
      <c r="AT37" s="184">
        <v>6</v>
      </c>
      <c r="AU37" s="184">
        <v>6</v>
      </c>
      <c r="AV37" s="183">
        <v>6</v>
      </c>
      <c r="AW37" s="184">
        <v>6</v>
      </c>
    </row>
    <row r="38" spans="2:49" s="176" customFormat="1" ht="15" customHeight="1">
      <c r="B38" s="181" t="s">
        <v>98</v>
      </c>
      <c r="C38" s="181"/>
      <c r="D38" s="184">
        <v>10</v>
      </c>
      <c r="E38" s="184">
        <v>14</v>
      </c>
      <c r="F38" s="184">
        <v>17</v>
      </c>
      <c r="G38" s="186">
        <v>25</v>
      </c>
      <c r="H38" s="187">
        <v>25</v>
      </c>
      <c r="I38" s="184">
        <v>28</v>
      </c>
      <c r="J38" s="184">
        <v>31</v>
      </c>
      <c r="K38" s="184">
        <v>38</v>
      </c>
      <c r="L38" s="186">
        <v>46</v>
      </c>
      <c r="M38" s="183">
        <v>46</v>
      </c>
      <c r="N38" s="184">
        <v>49</v>
      </c>
      <c r="O38" s="184">
        <v>53</v>
      </c>
      <c r="P38" s="184">
        <v>58</v>
      </c>
      <c r="Q38" s="186">
        <v>66</v>
      </c>
      <c r="R38" s="183">
        <v>66</v>
      </c>
      <c r="S38" s="184">
        <v>67</v>
      </c>
      <c r="T38" s="184">
        <v>70</v>
      </c>
      <c r="U38" s="184">
        <v>74</v>
      </c>
      <c r="V38" s="184">
        <v>80</v>
      </c>
      <c r="W38" s="183">
        <v>80</v>
      </c>
      <c r="X38" s="184">
        <v>80</v>
      </c>
      <c r="Y38" s="184">
        <v>82</v>
      </c>
      <c r="Z38" s="184">
        <v>88</v>
      </c>
      <c r="AA38" s="184">
        <v>94</v>
      </c>
      <c r="AB38" s="183">
        <v>94</v>
      </c>
      <c r="AC38" s="184">
        <v>96</v>
      </c>
      <c r="AD38" s="184">
        <v>101</v>
      </c>
      <c r="AE38" s="185">
        <v>103</v>
      </c>
      <c r="AF38" s="185">
        <v>106</v>
      </c>
      <c r="AG38" s="183">
        <v>106</v>
      </c>
      <c r="AH38" s="184">
        <v>102</v>
      </c>
      <c r="AI38" s="184">
        <v>104</v>
      </c>
      <c r="AJ38" s="184">
        <v>105</v>
      </c>
      <c r="AK38" s="184">
        <v>106</v>
      </c>
      <c r="AL38" s="183">
        <v>106</v>
      </c>
      <c r="AM38" s="184">
        <v>108</v>
      </c>
      <c r="AN38" s="184">
        <v>108</v>
      </c>
      <c r="AO38" s="184">
        <v>109</v>
      </c>
      <c r="AP38" s="184">
        <v>111</v>
      </c>
      <c r="AQ38" s="183">
        <v>111</v>
      </c>
      <c r="AR38" s="184">
        <v>112</v>
      </c>
      <c r="AS38" s="184">
        <v>112</v>
      </c>
      <c r="AT38" s="184">
        <v>112</v>
      </c>
      <c r="AU38" s="184">
        <v>112</v>
      </c>
      <c r="AV38" s="183">
        <v>112</v>
      </c>
      <c r="AW38" s="184">
        <v>110</v>
      </c>
    </row>
    <row r="39" spans="2:49" s="176" customFormat="1" ht="15" customHeight="1">
      <c r="B39" s="181" t="s">
        <v>97</v>
      </c>
      <c r="C39" s="181"/>
      <c r="D39" s="184">
        <v>13</v>
      </c>
      <c r="E39" s="184">
        <v>14</v>
      </c>
      <c r="F39" s="184">
        <v>16</v>
      </c>
      <c r="G39" s="186">
        <v>19</v>
      </c>
      <c r="H39" s="187">
        <v>19</v>
      </c>
      <c r="I39" s="184">
        <v>20</v>
      </c>
      <c r="J39" s="184">
        <v>24</v>
      </c>
      <c r="K39" s="184">
        <v>25</v>
      </c>
      <c r="L39" s="186">
        <v>31</v>
      </c>
      <c r="M39" s="183">
        <v>31</v>
      </c>
      <c r="N39" s="184">
        <v>33</v>
      </c>
      <c r="O39" s="184">
        <v>37</v>
      </c>
      <c r="P39" s="184">
        <v>43</v>
      </c>
      <c r="Q39" s="186">
        <v>43</v>
      </c>
      <c r="R39" s="183">
        <v>43</v>
      </c>
      <c r="S39" s="184">
        <v>43</v>
      </c>
      <c r="T39" s="184">
        <v>43</v>
      </c>
      <c r="U39" s="184">
        <v>47</v>
      </c>
      <c r="V39" s="184">
        <v>50</v>
      </c>
      <c r="W39" s="183">
        <v>50</v>
      </c>
      <c r="X39" s="184">
        <v>23</v>
      </c>
      <c r="Y39" s="184">
        <v>23</v>
      </c>
      <c r="Z39" s="184">
        <v>23</v>
      </c>
      <c r="AA39" s="184">
        <v>25</v>
      </c>
      <c r="AB39" s="183">
        <v>25</v>
      </c>
      <c r="AC39" s="184">
        <v>27</v>
      </c>
      <c r="AD39" s="184">
        <v>27</v>
      </c>
      <c r="AE39" s="185">
        <v>27</v>
      </c>
      <c r="AF39" s="185">
        <v>28</v>
      </c>
      <c r="AG39" s="183">
        <v>28</v>
      </c>
      <c r="AH39" s="184">
        <v>29</v>
      </c>
      <c r="AI39" s="184">
        <v>29</v>
      </c>
      <c r="AJ39" s="184">
        <v>29</v>
      </c>
      <c r="AK39" s="184">
        <v>29</v>
      </c>
      <c r="AL39" s="183">
        <v>29</v>
      </c>
      <c r="AM39" s="184">
        <v>30</v>
      </c>
      <c r="AN39" s="184">
        <v>30</v>
      </c>
      <c r="AO39" s="184">
        <v>30</v>
      </c>
      <c r="AP39" s="184">
        <v>30</v>
      </c>
      <c r="AQ39" s="183">
        <v>30</v>
      </c>
      <c r="AR39" s="184">
        <v>30</v>
      </c>
      <c r="AS39" s="184">
        <v>31</v>
      </c>
      <c r="AT39" s="184">
        <v>32</v>
      </c>
      <c r="AU39" s="184">
        <v>33</v>
      </c>
      <c r="AV39" s="183">
        <v>33</v>
      </c>
      <c r="AW39" s="184">
        <v>33</v>
      </c>
    </row>
    <row r="40" spans="2:49" s="176" customFormat="1" ht="15" customHeight="1">
      <c r="B40" s="182" t="s">
        <v>96</v>
      </c>
      <c r="C40" s="181"/>
      <c r="D40" s="178">
        <v>27</v>
      </c>
      <c r="E40" s="178">
        <v>32</v>
      </c>
      <c r="F40" s="178">
        <v>37</v>
      </c>
      <c r="G40" s="180">
        <v>48</v>
      </c>
      <c r="H40" s="177">
        <v>48</v>
      </c>
      <c r="I40" s="178">
        <v>52</v>
      </c>
      <c r="J40" s="178">
        <v>59</v>
      </c>
      <c r="K40" s="178">
        <v>67</v>
      </c>
      <c r="L40" s="180">
        <v>81</v>
      </c>
      <c r="M40" s="177">
        <v>81</v>
      </c>
      <c r="N40" s="178">
        <v>86</v>
      </c>
      <c r="O40" s="178">
        <v>94</v>
      </c>
      <c r="P40" s="178">
        <v>105</v>
      </c>
      <c r="Q40" s="180">
        <v>113</v>
      </c>
      <c r="R40" s="177">
        <v>113</v>
      </c>
      <c r="S40" s="178">
        <v>114</v>
      </c>
      <c r="T40" s="178">
        <f t="shared" ref="T40:AW40" si="6">SUM(T37:T39)</f>
        <v>117</v>
      </c>
      <c r="U40" s="178">
        <f t="shared" si="6"/>
        <v>127</v>
      </c>
      <c r="V40" s="178">
        <f t="shared" si="6"/>
        <v>134</v>
      </c>
      <c r="W40" s="177">
        <f t="shared" si="6"/>
        <v>134</v>
      </c>
      <c r="X40" s="178">
        <f t="shared" si="6"/>
        <v>108</v>
      </c>
      <c r="Y40" s="178">
        <f t="shared" si="6"/>
        <v>110</v>
      </c>
      <c r="Z40" s="178">
        <f t="shared" si="6"/>
        <v>116</v>
      </c>
      <c r="AA40" s="178">
        <f t="shared" si="6"/>
        <v>124</v>
      </c>
      <c r="AB40" s="177">
        <f t="shared" si="6"/>
        <v>124</v>
      </c>
      <c r="AC40" s="178">
        <f t="shared" si="6"/>
        <v>128</v>
      </c>
      <c r="AD40" s="178">
        <f t="shared" si="6"/>
        <v>133</v>
      </c>
      <c r="AE40" s="179">
        <f t="shared" si="6"/>
        <v>135</v>
      </c>
      <c r="AF40" s="179">
        <f t="shared" si="6"/>
        <v>139</v>
      </c>
      <c r="AG40" s="177">
        <f t="shared" si="6"/>
        <v>139</v>
      </c>
      <c r="AH40" s="178">
        <f t="shared" si="6"/>
        <v>136</v>
      </c>
      <c r="AI40" s="178">
        <f t="shared" si="6"/>
        <v>138</v>
      </c>
      <c r="AJ40" s="178">
        <f t="shared" si="6"/>
        <v>139</v>
      </c>
      <c r="AK40" s="178">
        <f t="shared" si="6"/>
        <v>140</v>
      </c>
      <c r="AL40" s="177">
        <f t="shared" si="6"/>
        <v>140</v>
      </c>
      <c r="AM40" s="178">
        <f t="shared" si="6"/>
        <v>143</v>
      </c>
      <c r="AN40" s="178">
        <f t="shared" si="6"/>
        <v>143</v>
      </c>
      <c r="AO40" s="178">
        <f t="shared" si="6"/>
        <v>144</v>
      </c>
      <c r="AP40" s="178">
        <f t="shared" si="6"/>
        <v>146</v>
      </c>
      <c r="AQ40" s="177">
        <f t="shared" si="6"/>
        <v>146</v>
      </c>
      <c r="AR40" s="178">
        <f t="shared" si="6"/>
        <v>148</v>
      </c>
      <c r="AS40" s="178">
        <f t="shared" si="6"/>
        <v>149</v>
      </c>
      <c r="AT40" s="178">
        <f t="shared" si="6"/>
        <v>150</v>
      </c>
      <c r="AU40" s="178">
        <f t="shared" si="6"/>
        <v>151</v>
      </c>
      <c r="AV40" s="177">
        <f t="shared" si="6"/>
        <v>151</v>
      </c>
      <c r="AW40" s="178">
        <f t="shared" si="6"/>
        <v>149</v>
      </c>
    </row>
    <row r="41" spans="2:49" s="176" customFormat="1" ht="12.5">
      <c r="B41" s="181"/>
      <c r="C41" s="181"/>
      <c r="D41" s="193"/>
      <c r="E41" s="193"/>
      <c r="F41" s="193"/>
      <c r="G41" s="195"/>
      <c r="H41" s="188"/>
      <c r="I41" s="193"/>
      <c r="J41" s="193"/>
      <c r="K41" s="193"/>
      <c r="L41" s="195"/>
      <c r="M41" s="188"/>
      <c r="N41" s="193"/>
      <c r="O41" s="193"/>
      <c r="P41" s="193"/>
      <c r="Q41" s="195"/>
      <c r="R41" s="188"/>
      <c r="S41" s="193"/>
      <c r="T41" s="193"/>
      <c r="U41" s="193"/>
      <c r="V41" s="193"/>
      <c r="W41" s="188"/>
      <c r="X41" s="193"/>
      <c r="Y41" s="193"/>
      <c r="Z41" s="193"/>
      <c r="AA41" s="193"/>
      <c r="AB41" s="188"/>
      <c r="AC41" s="193"/>
      <c r="AD41" s="193"/>
      <c r="AE41" s="194"/>
      <c r="AF41" s="194"/>
      <c r="AG41" s="188"/>
      <c r="AH41" s="193"/>
      <c r="AI41" s="193"/>
      <c r="AJ41" s="193"/>
      <c r="AK41" s="193"/>
      <c r="AL41" s="188"/>
      <c r="AM41" s="193"/>
      <c r="AN41" s="193"/>
      <c r="AO41" s="193"/>
      <c r="AP41" s="193"/>
      <c r="AQ41" s="188"/>
      <c r="AR41" s="193"/>
      <c r="AS41" s="193"/>
      <c r="AT41" s="193"/>
      <c r="AU41" s="193"/>
      <c r="AV41" s="188"/>
      <c r="AW41" s="193"/>
    </row>
    <row r="42" spans="2:49" s="176" customFormat="1" ht="20.25" customHeight="1">
      <c r="B42" s="192" t="s">
        <v>100</v>
      </c>
      <c r="C42" s="192"/>
      <c r="D42" s="189"/>
      <c r="E42" s="189"/>
      <c r="F42" s="189"/>
      <c r="G42" s="191"/>
      <c r="H42" s="188"/>
      <c r="I42" s="189"/>
      <c r="J42" s="189"/>
      <c r="K42" s="189"/>
      <c r="L42" s="191"/>
      <c r="M42" s="188"/>
      <c r="N42" s="189"/>
      <c r="O42" s="189"/>
      <c r="P42" s="189"/>
      <c r="Q42" s="191"/>
      <c r="R42" s="188"/>
      <c r="S42" s="189"/>
      <c r="T42" s="189"/>
      <c r="U42" s="189"/>
      <c r="V42" s="189"/>
      <c r="W42" s="188"/>
      <c r="X42" s="189"/>
      <c r="Y42" s="189"/>
      <c r="Z42" s="189"/>
      <c r="AA42" s="189"/>
      <c r="AB42" s="188"/>
      <c r="AC42" s="189"/>
      <c r="AD42" s="189"/>
      <c r="AE42" s="190"/>
      <c r="AF42" s="190"/>
      <c r="AG42" s="188"/>
      <c r="AH42" s="189"/>
      <c r="AI42" s="189"/>
      <c r="AJ42" s="189"/>
      <c r="AK42" s="189"/>
      <c r="AL42" s="188"/>
      <c r="AM42" s="189"/>
      <c r="AN42" s="189"/>
      <c r="AO42" s="189"/>
      <c r="AP42" s="189"/>
      <c r="AQ42" s="188"/>
      <c r="AR42" s="189"/>
      <c r="AS42" s="189"/>
      <c r="AT42" s="189"/>
      <c r="AU42" s="189"/>
      <c r="AV42" s="188"/>
      <c r="AW42" s="189"/>
    </row>
    <row r="43" spans="2:49" s="176" customFormat="1" ht="15" customHeight="1">
      <c r="B43" s="181" t="s">
        <v>99</v>
      </c>
      <c r="C43" s="181"/>
      <c r="D43" s="184">
        <v>109</v>
      </c>
      <c r="E43" s="184">
        <v>108</v>
      </c>
      <c r="F43" s="184">
        <v>108</v>
      </c>
      <c r="G43" s="184">
        <v>109</v>
      </c>
      <c r="H43" s="187">
        <v>109</v>
      </c>
      <c r="I43" s="184">
        <v>110</v>
      </c>
      <c r="J43" s="184">
        <v>113</v>
      </c>
      <c r="K43" s="184">
        <v>117</v>
      </c>
      <c r="L43" s="186">
        <v>118</v>
      </c>
      <c r="M43" s="183">
        <v>118</v>
      </c>
      <c r="N43" s="184">
        <v>120</v>
      </c>
      <c r="O43" s="184">
        <v>121</v>
      </c>
      <c r="P43" s="184">
        <v>121</v>
      </c>
      <c r="Q43" s="186">
        <v>120</v>
      </c>
      <c r="R43" s="183">
        <v>120</v>
      </c>
      <c r="S43" s="184">
        <v>120</v>
      </c>
      <c r="T43" s="184">
        <v>120</v>
      </c>
      <c r="U43" s="184">
        <v>121</v>
      </c>
      <c r="V43" s="184">
        <v>124</v>
      </c>
      <c r="W43" s="183">
        <v>124</v>
      </c>
      <c r="X43" s="184">
        <v>126</v>
      </c>
      <c r="Y43" s="184">
        <v>127</v>
      </c>
      <c r="Z43" s="184">
        <v>127</v>
      </c>
      <c r="AA43" s="184">
        <v>126</v>
      </c>
      <c r="AB43" s="183">
        <v>126</v>
      </c>
      <c r="AC43" s="184">
        <v>125</v>
      </c>
      <c r="AD43" s="184">
        <v>126</v>
      </c>
      <c r="AE43" s="185">
        <v>127</v>
      </c>
      <c r="AF43" s="185">
        <v>128</v>
      </c>
      <c r="AG43" s="183">
        <v>128</v>
      </c>
      <c r="AH43" s="184">
        <v>127</v>
      </c>
      <c r="AI43" s="184">
        <v>127</v>
      </c>
      <c r="AJ43" s="184">
        <v>126</v>
      </c>
      <c r="AK43" s="184">
        <v>125</v>
      </c>
      <c r="AL43" s="183">
        <v>125</v>
      </c>
      <c r="AM43" s="184">
        <v>124</v>
      </c>
      <c r="AN43" s="184">
        <v>122</v>
      </c>
      <c r="AO43" s="184">
        <v>122</v>
      </c>
      <c r="AP43" s="184">
        <v>123</v>
      </c>
      <c r="AQ43" s="183">
        <v>123</v>
      </c>
      <c r="AR43" s="184">
        <v>123</v>
      </c>
      <c r="AS43" s="184">
        <v>120</v>
      </c>
      <c r="AT43" s="184">
        <v>122</v>
      </c>
      <c r="AU43" s="184">
        <v>122</v>
      </c>
      <c r="AV43" s="183">
        <v>122</v>
      </c>
      <c r="AW43" s="184">
        <v>121</v>
      </c>
    </row>
    <row r="44" spans="2:49" s="176" customFormat="1" ht="15" customHeight="1">
      <c r="B44" s="181" t="s">
        <v>98</v>
      </c>
      <c r="C44" s="181"/>
      <c r="D44" s="184">
        <v>65</v>
      </c>
      <c r="E44" s="184">
        <v>68</v>
      </c>
      <c r="F44" s="184">
        <v>70</v>
      </c>
      <c r="G44" s="184">
        <v>87</v>
      </c>
      <c r="H44" s="187">
        <v>87</v>
      </c>
      <c r="I44" s="184">
        <v>89</v>
      </c>
      <c r="J44" s="184">
        <v>92</v>
      </c>
      <c r="K44" s="184">
        <v>98</v>
      </c>
      <c r="L44" s="186">
        <v>113</v>
      </c>
      <c r="M44" s="183">
        <v>113</v>
      </c>
      <c r="N44" s="184">
        <v>115</v>
      </c>
      <c r="O44" s="184">
        <v>122</v>
      </c>
      <c r="P44" s="184">
        <v>133</v>
      </c>
      <c r="Q44" s="186">
        <v>146</v>
      </c>
      <c r="R44" s="183">
        <v>146</v>
      </c>
      <c r="S44" s="184">
        <v>148</v>
      </c>
      <c r="T44" s="184">
        <v>158</v>
      </c>
      <c r="U44" s="184">
        <v>173</v>
      </c>
      <c r="V44" s="184">
        <v>187</v>
      </c>
      <c r="W44" s="183">
        <v>187</v>
      </c>
      <c r="X44" s="184">
        <v>192</v>
      </c>
      <c r="Y44" s="184">
        <v>195</v>
      </c>
      <c r="Z44" s="184">
        <v>201</v>
      </c>
      <c r="AA44" s="184">
        <v>214</v>
      </c>
      <c r="AB44" s="183">
        <v>214</v>
      </c>
      <c r="AC44" s="184">
        <v>216</v>
      </c>
      <c r="AD44" s="184">
        <v>219</v>
      </c>
      <c r="AE44" s="185">
        <v>224</v>
      </c>
      <c r="AF44" s="185">
        <v>239</v>
      </c>
      <c r="AG44" s="183">
        <v>239</v>
      </c>
      <c r="AH44" s="184">
        <v>239</v>
      </c>
      <c r="AI44" s="184">
        <v>237</v>
      </c>
      <c r="AJ44" s="184">
        <v>240</v>
      </c>
      <c r="AK44" s="184">
        <v>247</v>
      </c>
      <c r="AL44" s="183">
        <v>247</v>
      </c>
      <c r="AM44" s="184">
        <v>246</v>
      </c>
      <c r="AN44" s="184">
        <v>251</v>
      </c>
      <c r="AO44" s="184">
        <v>254</v>
      </c>
      <c r="AP44" s="184">
        <v>265</v>
      </c>
      <c r="AQ44" s="183">
        <v>265</v>
      </c>
      <c r="AR44" s="184">
        <v>267</v>
      </c>
      <c r="AS44" s="184">
        <v>263</v>
      </c>
      <c r="AT44" s="184">
        <v>264</v>
      </c>
      <c r="AU44" s="184">
        <v>265</v>
      </c>
      <c r="AV44" s="183">
        <v>265</v>
      </c>
      <c r="AW44" s="184">
        <v>266</v>
      </c>
    </row>
    <row r="45" spans="2:49" s="176" customFormat="1" ht="15" customHeight="1">
      <c r="B45" s="181" t="s">
        <v>97</v>
      </c>
      <c r="C45" s="181"/>
      <c r="D45" s="184">
        <v>135</v>
      </c>
      <c r="E45" s="184">
        <v>142</v>
      </c>
      <c r="F45" s="184">
        <v>143</v>
      </c>
      <c r="G45" s="184">
        <v>154</v>
      </c>
      <c r="H45" s="187">
        <v>154</v>
      </c>
      <c r="I45" s="184">
        <v>156</v>
      </c>
      <c r="J45" s="184">
        <v>165</v>
      </c>
      <c r="K45" s="184">
        <v>172</v>
      </c>
      <c r="L45" s="186">
        <v>183</v>
      </c>
      <c r="M45" s="183">
        <v>183</v>
      </c>
      <c r="N45" s="184">
        <v>183</v>
      </c>
      <c r="O45" s="184">
        <v>188</v>
      </c>
      <c r="P45" s="184">
        <v>191</v>
      </c>
      <c r="Q45" s="186">
        <v>201</v>
      </c>
      <c r="R45" s="183">
        <v>201</v>
      </c>
      <c r="S45" s="184">
        <v>204</v>
      </c>
      <c r="T45" s="184">
        <v>206</v>
      </c>
      <c r="U45" s="184">
        <v>207</v>
      </c>
      <c r="V45" s="184">
        <v>214</v>
      </c>
      <c r="W45" s="183">
        <v>214</v>
      </c>
      <c r="X45" s="184">
        <v>250</v>
      </c>
      <c r="Y45" s="184">
        <v>254</v>
      </c>
      <c r="Z45" s="184">
        <v>261</v>
      </c>
      <c r="AA45" s="184">
        <v>271</v>
      </c>
      <c r="AB45" s="183">
        <v>271</v>
      </c>
      <c r="AC45" s="184">
        <v>270</v>
      </c>
      <c r="AD45" s="184">
        <v>274</v>
      </c>
      <c r="AE45" s="185">
        <v>281</v>
      </c>
      <c r="AF45" s="185">
        <v>292</v>
      </c>
      <c r="AG45" s="183">
        <v>292</v>
      </c>
      <c r="AH45" s="184">
        <v>293</v>
      </c>
      <c r="AI45" s="184">
        <f>87+42+68+48+50</f>
        <v>295</v>
      </c>
      <c r="AJ45" s="184">
        <f>87+42+68+48+50</f>
        <v>295</v>
      </c>
      <c r="AK45" s="184">
        <v>300</v>
      </c>
      <c r="AL45" s="183">
        <v>300</v>
      </c>
      <c r="AM45" s="184">
        <v>301</v>
      </c>
      <c r="AN45" s="184">
        <v>299</v>
      </c>
      <c r="AO45" s="184">
        <v>300</v>
      </c>
      <c r="AP45" s="184">
        <v>302</v>
      </c>
      <c r="AQ45" s="183">
        <v>302</v>
      </c>
      <c r="AR45" s="184">
        <v>301</v>
      </c>
      <c r="AS45" s="184">
        <v>304</v>
      </c>
      <c r="AT45" s="184">
        <v>310</v>
      </c>
      <c r="AU45" s="184">
        <v>315</v>
      </c>
      <c r="AV45" s="183">
        <v>315</v>
      </c>
      <c r="AW45" s="184">
        <v>317</v>
      </c>
    </row>
    <row r="46" spans="2:49" s="176" customFormat="1" ht="15" customHeight="1">
      <c r="B46" s="182" t="s">
        <v>96</v>
      </c>
      <c r="C46" s="181"/>
      <c r="D46" s="178">
        <v>309</v>
      </c>
      <c r="E46" s="178">
        <v>318</v>
      </c>
      <c r="F46" s="178">
        <v>321</v>
      </c>
      <c r="G46" s="180">
        <v>350</v>
      </c>
      <c r="H46" s="177">
        <v>350</v>
      </c>
      <c r="I46" s="178">
        <v>355</v>
      </c>
      <c r="J46" s="178">
        <v>370</v>
      </c>
      <c r="K46" s="178">
        <v>387</v>
      </c>
      <c r="L46" s="180">
        <v>414</v>
      </c>
      <c r="M46" s="177">
        <v>414</v>
      </c>
      <c r="N46" s="178">
        <v>418</v>
      </c>
      <c r="O46" s="178">
        <v>431</v>
      </c>
      <c r="P46" s="178">
        <v>445</v>
      </c>
      <c r="Q46" s="180">
        <v>467</v>
      </c>
      <c r="R46" s="177">
        <v>467</v>
      </c>
      <c r="S46" s="178">
        <v>472</v>
      </c>
      <c r="T46" s="178">
        <f t="shared" ref="T46:AW46" si="7">SUM(T43:T45)</f>
        <v>484</v>
      </c>
      <c r="U46" s="178">
        <f t="shared" si="7"/>
        <v>501</v>
      </c>
      <c r="V46" s="178">
        <f t="shared" si="7"/>
        <v>525</v>
      </c>
      <c r="W46" s="177">
        <f t="shared" si="7"/>
        <v>525</v>
      </c>
      <c r="X46" s="178">
        <f t="shared" si="7"/>
        <v>568</v>
      </c>
      <c r="Y46" s="178">
        <f t="shared" si="7"/>
        <v>576</v>
      </c>
      <c r="Z46" s="178">
        <f t="shared" si="7"/>
        <v>589</v>
      </c>
      <c r="AA46" s="178">
        <f t="shared" si="7"/>
        <v>611</v>
      </c>
      <c r="AB46" s="177">
        <f t="shared" si="7"/>
        <v>611</v>
      </c>
      <c r="AC46" s="178">
        <f t="shared" si="7"/>
        <v>611</v>
      </c>
      <c r="AD46" s="178">
        <f t="shared" si="7"/>
        <v>619</v>
      </c>
      <c r="AE46" s="179">
        <f t="shared" si="7"/>
        <v>632</v>
      </c>
      <c r="AF46" s="179">
        <f t="shared" si="7"/>
        <v>659</v>
      </c>
      <c r="AG46" s="177">
        <f t="shared" si="7"/>
        <v>659</v>
      </c>
      <c r="AH46" s="178">
        <f t="shared" si="7"/>
        <v>659</v>
      </c>
      <c r="AI46" s="178">
        <f t="shared" si="7"/>
        <v>659</v>
      </c>
      <c r="AJ46" s="178">
        <f t="shared" si="7"/>
        <v>661</v>
      </c>
      <c r="AK46" s="178">
        <f t="shared" si="7"/>
        <v>672</v>
      </c>
      <c r="AL46" s="177">
        <f t="shared" si="7"/>
        <v>672</v>
      </c>
      <c r="AM46" s="178">
        <f t="shared" si="7"/>
        <v>671</v>
      </c>
      <c r="AN46" s="178">
        <f t="shared" si="7"/>
        <v>672</v>
      </c>
      <c r="AO46" s="178">
        <f t="shared" si="7"/>
        <v>676</v>
      </c>
      <c r="AP46" s="178">
        <f t="shared" si="7"/>
        <v>690</v>
      </c>
      <c r="AQ46" s="177">
        <f t="shared" si="7"/>
        <v>690</v>
      </c>
      <c r="AR46" s="178">
        <f t="shared" si="7"/>
        <v>691</v>
      </c>
      <c r="AS46" s="178">
        <f t="shared" si="7"/>
        <v>687</v>
      </c>
      <c r="AT46" s="178">
        <f t="shared" si="7"/>
        <v>696</v>
      </c>
      <c r="AU46" s="178">
        <f t="shared" si="7"/>
        <v>702</v>
      </c>
      <c r="AV46" s="177">
        <f t="shared" si="7"/>
        <v>702</v>
      </c>
      <c r="AW46" s="178">
        <f t="shared" si="7"/>
        <v>704</v>
      </c>
    </row>
    <row r="47" spans="2:49">
      <c r="Z47" s="174"/>
    </row>
  </sheetData>
  <mergeCells count="5">
    <mergeCell ref="X3:AA3"/>
    <mergeCell ref="AC3:AF3"/>
    <mergeCell ref="AH3:AK3"/>
    <mergeCell ref="AM3:AP3"/>
    <mergeCell ref="AR3:AU3"/>
  </mergeCells>
  <printOptions horizontalCentered="1"/>
  <pageMargins left="0.25" right="0.25" top="0.5" bottom="0.5" header="0.3" footer="0.3"/>
  <pageSetup scale="47" orientation="landscape" r:id="rId1"/>
  <headerFooter alignWithMargins="0">
    <oddHeader xml:space="preserve">&amp;C&amp;"Arial,Bold"&amp;14 </oddHeader>
  </headerFooter>
  <customProperties>
    <customPr name="_pios_id" r:id="rId2"/>
    <customPr name="EpmWorksheetKeyString_GUID" r:id="rId3"/>
    <customPr name="FPMExcelClientCellBasedFunctionStatus" r:id="rId4"/>
  </customProperties>
  <ignoredErrors>
    <ignoredError sqref="AV12 AQ12" formula="1"/>
  </ignoredErrors>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Historical Model Cover Page </vt:lpstr>
      <vt:lpstr>Consolidated Model</vt:lpstr>
      <vt:lpstr>Box Office &amp; Network Stats</vt:lpstr>
      <vt:lpstr>'Box Office &amp; Network Stats'!Print_Area</vt:lpstr>
      <vt:lpstr>'Consolidated Model'!Print_Area</vt:lpstr>
      <vt:lpstr>'Consolidated Model'!Print_Titles</vt:lpstr>
      <vt:lpstr>'Consolidated Model'!retrieve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Mougias</dc:creator>
  <cp:lastModifiedBy>Ryan Kerwick</cp:lastModifiedBy>
  <cp:lastPrinted>2019-10-24T19:45:01Z</cp:lastPrinted>
  <dcterms:created xsi:type="dcterms:W3CDTF">2017-04-18T16:20:48Z</dcterms:created>
  <dcterms:modified xsi:type="dcterms:W3CDTF">2023-04-27T16:54:32Z</dcterms:modified>
</cp:coreProperties>
</file>