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https://equiniti4-my.sharepoint.com/personal/juvy_teoxon_equiniti_com/Documents/Documents/"/>
    </mc:Choice>
  </mc:AlternateContent>
  <xr:revisionPtr revIDLastSave="0" documentId="8_{17DB0410-9E33-47CC-AA27-57CD718DE5FB}" xr6:coauthVersionLast="47" xr6:coauthVersionMax="47" xr10:uidLastSave="{00000000-0000-0000-0000-000000000000}"/>
  <bookViews>
    <workbookView xWindow="19090" yWindow="-2000" windowWidth="19420" windowHeight="11500" tabRatio="933" activeTab="1" xr2:uid="{00000000-000D-0000-FFFF-FFFF00000000}"/>
  </bookViews>
  <sheets>
    <sheet name="Historical Model Cover Page " sheetId="9" r:id="rId1"/>
    <sheet name="Consolidated Model" sheetId="8" r:id="rId2"/>
    <sheet name="Box Office &amp; Network Stats" sheetId="10"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c" localSheetId="2">#REF!</definedName>
    <definedName name="\c" localSheetId="1">#REF!</definedName>
    <definedName name="\c" localSheetId="0">#REF!</definedName>
    <definedName name="\c">#REF!</definedName>
    <definedName name="\P" localSheetId="1">#REF!</definedName>
    <definedName name="\P">#REF!</definedName>
    <definedName name="\S" localSheetId="1">#REF!</definedName>
    <definedName name="\S">#REF!</definedName>
    <definedName name="\Y" localSheetId="1">#REF!</definedName>
    <definedName name="\Y">#REF!</definedName>
    <definedName name="___INV04" localSheetId="1">#REF!</definedName>
    <definedName name="___INV04">#REF!</definedName>
    <definedName name="___VM002" localSheetId="1">#REF!</definedName>
    <definedName name="___VM002">#REF!</definedName>
    <definedName name="__FDS_HYPERLINK_TOGGLE_STATE__" hidden="1">"ON"</definedName>
    <definedName name="__FPMExcelClient_CellBasedFunctionStatus" localSheetId="1" hidden="1">"2_2_2_2_2_2"</definedName>
    <definedName name="__INV04" localSheetId="1">#REF!</definedName>
    <definedName name="__INV04">#REF!</definedName>
    <definedName name="__VM002" localSheetId="1">#REF!</definedName>
    <definedName name="__VM002">#REF!</definedName>
    <definedName name="_INV04" localSheetId="1">#REF!</definedName>
    <definedName name="_INV04">#REF!</definedName>
    <definedName name="_Order1" hidden="1">255</definedName>
    <definedName name="_VM002" localSheetId="1">#REF!</definedName>
    <definedName name="_VM002">#REF!</definedName>
    <definedName name="A" localSheetId="1">#REF!</definedName>
    <definedName name="A">#REF!</definedName>
    <definedName name="Address_of_Property" localSheetId="1">#REF!</definedName>
    <definedName name="Address_of_Property">#REF!</definedName>
    <definedName name="AdvRenTot">[1]CapEx!$H$31</definedName>
    <definedName name="Analysis_Orientation" localSheetId="1">#REF!</definedName>
    <definedName name="Analysis_Orientation">#REF!</definedName>
    <definedName name="Analysis_Title" localSheetId="1">#REF!</definedName>
    <definedName name="Analysis_Title">#REF!</definedName>
    <definedName name="Architecture">[1]CapEx!$B$51</definedName>
    <definedName name="Area_Bldg_GLA" localSheetId="1">#REF!</definedName>
    <definedName name="Area_Bldg_GLA">#REF!</definedName>
    <definedName name="Area_Loss_Factor" localSheetId="1">#REF!</definedName>
    <definedName name="Area_Loss_Factor">#REF!</definedName>
    <definedName name="Area_Percent_Calc" localSheetId="1">#REF!</definedName>
    <definedName name="Area_Percent_Calc">#REF!</definedName>
    <definedName name="Area_Percent_Input" localSheetId="1">#REF!</definedName>
    <definedName name="Area_Percent_Input">#REF!</definedName>
    <definedName name="Area_Sq_Ft" localSheetId="1">#REF!</definedName>
    <definedName name="Area_Sq_Ft">#REF!</definedName>
    <definedName name="Area_Sq_Ft_Useable" localSheetId="1">#REF!</definedName>
    <definedName name="Area_Sq_Ft_Useable">#REF!</definedName>
    <definedName name="AreaFood">[1]General!$C$37</definedName>
    <definedName name="AreaFootprint">[1]General!$C$35</definedName>
    <definedName name="AreaMezzazine">[1]General!$C$36</definedName>
    <definedName name="AreaOther">[1]General!$C$38</definedName>
    <definedName name="AreaOtherTitle">[1]General!$A$38</definedName>
    <definedName name="AS2DocOpenMode" hidden="1">"AS2DocumentEdit"</definedName>
    <definedName name="B" localSheetId="1">#REF!</definedName>
    <definedName name="B">#REF!</definedName>
    <definedName name="benefits">[2]Assump!$B$26</definedName>
    <definedName name="BO_Data">[3]Data!$A$4:$D$257</definedName>
    <definedName name="Bottom_Area" localSheetId="1">#REF!</definedName>
    <definedName name="Bottom_Area">#REF!</definedName>
    <definedName name="Broker_Name" localSheetId="1">#REF!</definedName>
    <definedName name="Broker_Name">#REF!</definedName>
    <definedName name="Broker_Other">[1]CapEx!$B$54</definedName>
    <definedName name="BuiCosBefInf">[1]CapEx!$F$11</definedName>
    <definedName name="BuiCosInf">[1]CapEx!$G$11</definedName>
    <definedName name="C_" localSheetId="1">#REF!</definedName>
    <definedName name="C_">#REF!</definedName>
    <definedName name="capex" localSheetId="2">'[4]Prod Cash Flow Oct 14 Budget'!#REF!</definedName>
    <definedName name="capex" localSheetId="1">'[4]Prod Cash Flow Oct 14 Budget'!#REF!</definedName>
    <definedName name="capex" localSheetId="0">'[4]Prod Cash Flow Oct 14 Budget'!#REF!</definedName>
    <definedName name="capex">'[4]Prod Cash Flow Oct 14 Budget'!#REF!</definedName>
    <definedName name="cash" localSheetId="1">'[5]OL rent_  Addtn''l rent'!#REF!</definedName>
    <definedName name="cash" localSheetId="0">'[5]OL rent_  Addtn''l rent'!#REF!</definedName>
    <definedName name="cash">'[5]OL rent_  Addtn''l rent'!#REF!</definedName>
    <definedName name="Century_Field" localSheetId="2">#REF!</definedName>
    <definedName name="Century_Field" localSheetId="1">#REF!</definedName>
    <definedName name="Century_Field" localSheetId="0">#REF!</definedName>
    <definedName name="Century_Field">#REF!</definedName>
    <definedName name="CinLicTot">[1]CapEx!$H$35</definedName>
    <definedName name="Clean_Matrix" localSheetId="1">#REF!</definedName>
    <definedName name="Clean_Matrix">#REF!</definedName>
    <definedName name="Clean_Matrix_Input" localSheetId="1">#REF!</definedName>
    <definedName name="Clean_Matrix_Input">#REF!</definedName>
    <definedName name="Clean_Occupancy_Tax?" localSheetId="1">#REF!</definedName>
    <definedName name="Clean_Occupancy_Tax?">#REF!</definedName>
    <definedName name="Clean_per_Sq_Ft" localSheetId="1">#REF!</definedName>
    <definedName name="Clean_per_Sq_Ft">#REF!</definedName>
    <definedName name="Clean_Start_Date" localSheetId="1">#REF!</definedName>
    <definedName name="Clean_Start_Date">#REF!</definedName>
    <definedName name="Clean_Start_Mth" localSheetId="1">#REF!</definedName>
    <definedName name="Clean_Start_Mth">#REF!</definedName>
    <definedName name="Clean_Start_Yr" localSheetId="1">#REF!</definedName>
    <definedName name="Clean_Start_Yr">#REF!</definedName>
    <definedName name="Clean_Title" localSheetId="1">#REF!</definedName>
    <definedName name="Clean_Title">#REF!</definedName>
    <definedName name="Client_Name" localSheetId="1">#REF!</definedName>
    <definedName name="Client_Name">#REF!</definedName>
    <definedName name="Column_Number" localSheetId="1">#REF!</definedName>
    <definedName name="Column_Number">#REF!</definedName>
    <definedName name="Comm_Pay_Percentage" localSheetId="1">#REF!</definedName>
    <definedName name="Comm_Pay_Percentage">#REF!</definedName>
    <definedName name="Comm_Payout_Vector" localSheetId="1">#REF!</definedName>
    <definedName name="Comm_Payout_Vector">#REF!</definedName>
    <definedName name="Comm_Payout_Vector_Input" localSheetId="1">#REF!</definedName>
    <definedName name="Comm_Payout_Vector_Input">#REF!</definedName>
    <definedName name="Comm_Sched_Vector" localSheetId="1">#REF!</definedName>
    <definedName name="Comm_Sched_Vector">#REF!</definedName>
    <definedName name="Comm_Sched_Vector_Input" localSheetId="1">#REF!</definedName>
    <definedName name="Comm_Sched_Vector_Input">#REF!</definedName>
    <definedName name="Commissions_Total" localSheetId="1">#REF!</definedName>
    <definedName name="Commissions_Total">#REF!</definedName>
    <definedName name="ConIntTot">[1]CapEx!$H$79</definedName>
    <definedName name="ConOt1Tot">[1]CapEx!$H$37</definedName>
    <definedName name="ConOt2Tot">[1]CapEx!$H$39</definedName>
    <definedName name="ConSheTot">[1]CapEx!$H$41</definedName>
    <definedName name="contingency" localSheetId="1">#REF!</definedName>
    <definedName name="contingency">#REF!</definedName>
    <definedName name="Correct_ISS_Nov_02" localSheetId="1">#REF!</definedName>
    <definedName name="Correct_ISS_Nov_02">#REF!</definedName>
    <definedName name="Cost_of_Debt_PreTax" localSheetId="1">#REF!</definedName>
    <definedName name="Cost_of_Debt_PreTax">#REF!</definedName>
    <definedName name="CPI_Base_Rent" localSheetId="1">#REF!</definedName>
    <definedName name="CPI_Base_Rent">#REF!</definedName>
    <definedName name="CPI_Base_year" localSheetId="1">#REF!</definedName>
    <definedName name="CPI_Base_year">#REF!</definedName>
    <definedName name="CPI_Curr_Accrued_Escal" localSheetId="1">#REF!</definedName>
    <definedName name="CPI_Curr_Accrued_Escal">#REF!</definedName>
    <definedName name="CPI_Index_Vector" localSheetId="1">#REF!</definedName>
    <definedName name="CPI_Index_Vector">#REF!</definedName>
    <definedName name="CPI_Matrix" localSheetId="1">#REF!</definedName>
    <definedName name="CPI_Matrix">#REF!</definedName>
    <definedName name="CPI_Matrix_Input" localSheetId="1">#REF!</definedName>
    <definedName name="CPI_Matrix_Input">#REF!</definedName>
    <definedName name="CPI_Percentage" localSheetId="1">#REF!</definedName>
    <definedName name="CPI_Percentage">#REF!</definedName>
    <definedName name="CPI_Start_Date" localSheetId="1">#REF!</definedName>
    <definedName name="CPI_Start_Date">#REF!</definedName>
    <definedName name="CPI_Start_Mth" localSheetId="1">#REF!</definedName>
    <definedName name="CPI_Start_Mth">#REF!</definedName>
    <definedName name="CPI_Start_Yr" localSheetId="1">#REF!</definedName>
    <definedName name="CPI_Start_Yr">#REF!</definedName>
    <definedName name="CPI_Title" localSheetId="1">#REF!</definedName>
    <definedName name="CPI_Title">#REF!</definedName>
    <definedName name="_xlnm.Criteria" localSheetId="2">[6]PERSTIME!#REF!</definedName>
    <definedName name="_xlnm.Criteria" localSheetId="1">[6]PERSTIME!#REF!</definedName>
    <definedName name="_xlnm.Criteria">[6]PERSTIME!#REF!</definedName>
    <definedName name="Cumm_BO" localSheetId="1">#REF!</definedName>
    <definedName name="Cumm_BO">#REF!</definedName>
    <definedName name="curr_conv">[2]Assump!$A$4:$M$10</definedName>
    <definedName name="curr_fcst">[7]Kicker!$AB$8</definedName>
    <definedName name="Curr_Yr">[8]Kicker!$AA$19</definedName>
    <definedName name="DATA" localSheetId="1">#REF!</definedName>
    <definedName name="DATA">#REF!</definedName>
    <definedName name="Date_of_Analysis" localSheetId="1">#REF!</definedName>
    <definedName name="Date_of_Analysis">#REF!</definedName>
    <definedName name="Date_of_Analysis_Month" localSheetId="1">#REF!</definedName>
    <definedName name="Date_of_Analysis_Month">#REF!</definedName>
    <definedName name="Date_of_Analysis_Year" localSheetId="1">#REF!</definedName>
    <definedName name="Date_of_Analysis_Year">#REF!</definedName>
    <definedName name="Date_of_Expiration" localSheetId="1">#REF!</definedName>
    <definedName name="Date_of_Expiration">#REF!</definedName>
    <definedName name="Date_of_Expiration_Mth" localSheetId="1">#REF!</definedName>
    <definedName name="Date_of_Expiration_Mth">#REF!</definedName>
    <definedName name="Date_of_Expiration_Yr" localSheetId="1">#REF!</definedName>
    <definedName name="Date_of_Expiration_Yr">#REF!</definedName>
    <definedName name="Date_of_Lease" localSheetId="1">#REF!</definedName>
    <definedName name="Date_of_Lease">#REF!</definedName>
    <definedName name="Date_of_Lease_Month" localSheetId="1">#REF!</definedName>
    <definedName name="Date_of_Lease_Month">#REF!</definedName>
    <definedName name="Date_of_Lease_Year" localSheetId="1">#REF!</definedName>
    <definedName name="Date_of_Lease_Year">#REF!</definedName>
    <definedName name="Days">'[9]Data Input'!$AA$17</definedName>
    <definedName name="DF_GRID_1" localSheetId="1">#REF!</definedName>
    <definedName name="DF_GRID_1">#REF!</definedName>
    <definedName name="DIRCONCOGMAX">'[1] Max Scen'!$G$19:$Z$19</definedName>
    <definedName name="DIRCONCOGMIN">'[1] Min Scen'!$G$19:$Z$19</definedName>
    <definedName name="DIRCONCOGMOS">'[1]Most Scen'!$G$19:$Z$19</definedName>
    <definedName name="DIRFILLEVMAX">'[1] Max Scen'!$G$22:$Z$22</definedName>
    <definedName name="DIRFILLEVMIN">'[1] Min Scen'!$G$22:$Z$22</definedName>
    <definedName name="DIRFILLEVMOS">'[1]Most Scen'!$G$22:$Z$22</definedName>
    <definedName name="DIRFILRENMAX">'[1] Max Scen'!$G$18:$Z$18</definedName>
    <definedName name="DIRFILRENMIN">'[1] Min Scen'!$G$18:$Z$18</definedName>
    <definedName name="DIRFILRENMOS">'[1]Most Scen'!$G$18:$Z$18</definedName>
    <definedName name="DIRPAY___MAX">'[1] Max Scen'!$G$21:$Z$21</definedName>
    <definedName name="DIRPAY___MIN">'[1] Min Scen'!$G$21:$Z$21</definedName>
    <definedName name="DIRPAY___MOS">'[1]Most Scen'!$G$21:$Z$21</definedName>
    <definedName name="DIRSCR___MAX">'[1] Max Scen'!$G$20:$Z$20</definedName>
    <definedName name="DIRSCR___MIN">'[1] Min Scen'!$G$20:$Z$20</definedName>
    <definedName name="DIRSCR___MOS">'[1]Most Scen'!$G$20:$Z$20</definedName>
    <definedName name="Disclaimer">"Text 6"</definedName>
    <definedName name="Discount_Date" localSheetId="1">#REF!</definedName>
    <definedName name="Discount_Date">#REF!</definedName>
    <definedName name="Discount_Factor" localSheetId="1">#REF!</definedName>
    <definedName name="Discount_Factor">#REF!</definedName>
    <definedName name="Discount_Rate" localSheetId="1">#REF!</definedName>
    <definedName name="Discount_Rate">#REF!</definedName>
    <definedName name="DKP_benefits">[2]Assump!$B$27</definedName>
    <definedName name="DocType" localSheetId="2">Word</definedName>
    <definedName name="DocType" localSheetId="1">Word</definedName>
    <definedName name="DocType" localSheetId="0">Word</definedName>
    <definedName name="DocType">Word</definedName>
    <definedName name="DocType2" localSheetId="2">Word</definedName>
    <definedName name="DocType2" localSheetId="1">Word</definedName>
    <definedName name="DocType2" localSheetId="0">Word</definedName>
    <definedName name="DocType2">Word</definedName>
    <definedName name="drate">'[10]New Films Home Video'!$D$6</definedName>
    <definedName name="eee" localSheetId="2">#REF!,#REF!,#REF!,#REF!,#REF!,#REF!,#REF!,#REF!,#REF!,#REF!,#REF!,#REF!</definedName>
    <definedName name="eee" localSheetId="1">#REF!,#REF!,#REF!,#REF!,#REF!,#REF!,#REF!,#REF!,#REF!,#REF!,#REF!,#REF!</definedName>
    <definedName name="eee" localSheetId="0">#REF!,#REF!,#REF!,#REF!,#REF!,#REF!,#REF!,#REF!,#REF!,#REF!,#REF!,#REF!</definedName>
    <definedName name="eee">#REF!,#REF!,#REF!,#REF!,#REF!,#REF!,#REF!,#REF!,#REF!,#REF!,#REF!,#REF!</definedName>
    <definedName name="Elec_Growth_Matrix" localSheetId="1">#REF!</definedName>
    <definedName name="Elec_Growth_Matrix">#REF!</definedName>
    <definedName name="Elec_Growth_Matrix_Input" localSheetId="1">#REF!</definedName>
    <definedName name="Elec_Growth_Matrix_Input">#REF!</definedName>
    <definedName name="Elec_Occupancy_Tax?" localSheetId="1">#REF!</definedName>
    <definedName name="Elec_Occupancy_Tax?">#REF!</definedName>
    <definedName name="Elec_per_Sq_Ft" localSheetId="1">#REF!</definedName>
    <definedName name="Elec_per_Sq_Ft">#REF!</definedName>
    <definedName name="Elec_Start_Date" localSheetId="1">#REF!</definedName>
    <definedName name="Elec_Start_Date">#REF!</definedName>
    <definedName name="Elec_Start_Mth" localSheetId="1">#REF!</definedName>
    <definedName name="Elec_Start_Mth">#REF!</definedName>
    <definedName name="Elec_Start_Yr" localSheetId="1">#REF!</definedName>
    <definedName name="Elec_Start_Yr">#REF!</definedName>
    <definedName name="Elec_Title" localSheetId="1">#REF!</definedName>
    <definedName name="Elec_Title">#REF!</definedName>
    <definedName name="emp_data" localSheetId="1">#REF!</definedName>
    <definedName name="emp_data">#REF!</definedName>
    <definedName name="ENG" localSheetId="1">#REF!</definedName>
    <definedName name="ENG">#REF!</definedName>
    <definedName name="EPMWorkbookOptions_1" hidden="1">"dgEAAB+LCAAAAAAABADtvQdgHEmWJSYvbcp7f0r1StfgdKEIgGATJNiQQBDswYjN5pLsHWlHIymrKoHKZVZlXWYWQMztnbz33nvvvffee++997o7nU4n99//P1xmZAFs9s5K2smeIYCqyB8/fnwfPyIe/x7vFmV6mddNUS0/+2h3vPNRmi+n1axYXnz20bo939799KPf4+g3Th5/t6rfTqrq7Zerlpo2Kb23bB69a4rPPpq37erR3btXV1fj"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"q3vjqr64u7ezs3v39/7i+evpPF9k28WyabPlNP/IvjW7+a2PqNc0ffwqP6/zZv7l8stVvjw6z8omf3w3/JDbnZR5Vj/N2uzL5evsMjctux9zWzOWl3XV5tM2n5nW/S/C9lez9K58dNb8ZFYX2aTMv8jrCweh9zmRzoJV2h39P45h/1l2AQAA"</definedName>
    <definedName name="EssAliasTable" localSheetId="1">"Default"</definedName>
    <definedName name="EssLatest" localSheetId="1">"Jan"</definedName>
    <definedName name="EssOptions" localSheetId="1">"A1100000000111000011001101020_03n/a03n/a"</definedName>
    <definedName name="ExchangeDollarstoLocal">[1]General!$C$46</definedName>
    <definedName name="ExchangePoundsToDollars">[1]General!$C$45</definedName>
    <definedName name="Exec">'[2]Exec Lookup'!$A$2:$B$50</definedName>
    <definedName name="ExpMiscTitle1">[1]Exp!$A$62</definedName>
    <definedName name="ExpMiscTitle2">[1]Exp!$A$65</definedName>
    <definedName name="Factor_3D" localSheetId="1">#REF!</definedName>
    <definedName name="Factor_3D">#REF!</definedName>
    <definedName name="Fcst">[8]Kicker!$AD$24</definedName>
    <definedName name="Fcst_Var">'[9]Data Input'!$A$19</definedName>
    <definedName name="FFECost">[1]CapEx!$F$21</definedName>
    <definedName name="FFECostInf">[1]CapEx!$G$21</definedName>
    <definedName name="fff" localSheetId="1">#REF!,#REF!,#REF!,#REF!,#REF!,#REF!,#REF!,#REF!,#REF!,#REF!,#REF!,#REF!,#REF!,#REF!,#REF!,#REF!,#REF!</definedName>
    <definedName name="fff">#REF!,#REF!,#REF!,#REF!,#REF!,#REF!,#REF!,#REF!,#REF!,#REF!,#REF!,#REF!,#REF!,#REF!,#REF!,#REF!,#REF!</definedName>
    <definedName name="fincase">[11]Model!$K$8</definedName>
    <definedName name="FNote_Cleaning" localSheetId="1">#REF!</definedName>
    <definedName name="FNote_Cleaning">#REF!</definedName>
    <definedName name="FNote_CPI" localSheetId="1">#REF!</definedName>
    <definedName name="FNote_CPI">#REF!</definedName>
    <definedName name="FNote_Eff_RSF" localSheetId="1">#REF!</definedName>
    <definedName name="FNote_Eff_RSF">#REF!</definedName>
    <definedName name="FNote_Electric" localSheetId="1">#REF!</definedName>
    <definedName name="FNote_Electric">#REF!</definedName>
    <definedName name="FNote_Free_Rent" localSheetId="1">#REF!</definedName>
    <definedName name="FNote_Free_Rent">#REF!</definedName>
    <definedName name="FNote_NPV" localSheetId="1">#REF!</definedName>
    <definedName name="FNote_NPV">#REF!</definedName>
    <definedName name="FNote_Occup_Tax" localSheetId="1">#REF!</definedName>
    <definedName name="FNote_Occup_Tax">#REF!</definedName>
    <definedName name="FNote_OE" localSheetId="1">#REF!</definedName>
    <definedName name="FNote_OE">#REF!</definedName>
    <definedName name="Fnote_PW" localSheetId="1">#REF!</definedName>
    <definedName name="Fnote_PW">#REF!</definedName>
    <definedName name="FNote_PWD" localSheetId="1">#REF!</definedName>
    <definedName name="FNote_PWD">#REF!</definedName>
    <definedName name="FNote_RE_Tax" localSheetId="1">#REF!</definedName>
    <definedName name="FNote_RE_Tax">#REF!</definedName>
    <definedName name="FNote_Rent" localSheetId="1">#REF!</definedName>
    <definedName name="FNote_Rent">#REF!</definedName>
    <definedName name="FNote_RETnyc" localSheetId="1">#REF!</definedName>
    <definedName name="FNote_RETnyc">#REF!</definedName>
    <definedName name="FNote_Taxes" localSheetId="1">#REF!</definedName>
    <definedName name="FNote_Taxes">#REF!</definedName>
    <definedName name="Fnote_UT" localSheetId="1">#REF!</definedName>
    <definedName name="Fnote_UT">#REF!</definedName>
    <definedName name="FNote_Work_Letter" localSheetId="1">#REF!</definedName>
    <definedName name="FNote_Work_Letter">#REF!</definedName>
    <definedName name="Forecast">'[9]Data Input'!$AA$19</definedName>
    <definedName name="Free_Rent_Amort_Amt" localSheetId="1">#REF!</definedName>
    <definedName name="Free_Rent_Amort_Amt">#REF!</definedName>
    <definedName name="Free_Rent_Comm_Treatment" localSheetId="1">#REF!</definedName>
    <definedName name="Free_Rent_Comm_Treatment">#REF!</definedName>
    <definedName name="Free_Rent_Matrix" localSheetId="1">#REF!</definedName>
    <definedName name="Free_Rent_Matrix">#REF!</definedName>
    <definedName name="Free_Rent_Matrix_cell1" localSheetId="1">#REF!</definedName>
    <definedName name="Free_Rent_Matrix_cell1">#REF!</definedName>
    <definedName name="Fri" localSheetId="1">#REF!</definedName>
    <definedName name="Fri">#REF!</definedName>
    <definedName name="Fridata" localSheetId="1">#REF!</definedName>
    <definedName name="Fridata">#REF!</definedName>
    <definedName name="GenAreaMeasurement">[1]General!$C$10</definedName>
    <definedName name="GenCountry">[1]General!$C$8</definedName>
    <definedName name="GenCurrency">[1]General!$C$9</definedName>
    <definedName name="GenOpeningDate">[1]General!$C$12</definedName>
    <definedName name="GenScreens">[1]General!$C$19</definedName>
    <definedName name="GenTheatreName">[1]General!$C$6</definedName>
    <definedName name="ggg" localSheetId="1">#REF!</definedName>
    <definedName name="ggg">#REF!</definedName>
    <definedName name="hhh" localSheetId="1">#REF!,#REF!,#REF!,#REF!,#REF!,#REF!,#REF!,#REF!,#REF!,#REF!,#REF!,#REF!,#REF!,#REF!,#REF!,#REF!</definedName>
    <definedName name="hhh">#REF!,#REF!,#REF!,#REF!,#REF!,#REF!,#REF!,#REF!,#REF!,#REF!,#REF!,#REF!,#REF!,#REF!,#REF!,#REF!</definedName>
    <definedName name="IMAX_split" localSheetId="1">#REF!</definedName>
    <definedName name="IMAX_split">#REF!</definedName>
    <definedName name="inf" localSheetId="1">#REF!</definedName>
    <definedName name="inf">#REF!</definedName>
    <definedName name="INV" localSheetId="1">#REF!</definedName>
    <definedName name="INV">#REF!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40504.6215740741</definedName>
    <definedName name="IQ_NTM" hidden="1">6000</definedName>
    <definedName name="IQ_TODAY" hidden="1">0</definedName>
    <definedName name="IQ_WEEK" hidden="1">50000</definedName>
    <definedName name="IQ_YTD" hidden="1">3000</definedName>
    <definedName name="IQ_YTDMONTH" hidden="1">130000</definedName>
    <definedName name="jjj" localSheetId="1">#REF!,#REF!,#REF!,#REF!,#REF!,#REF!,#REF!,#REF!,#REF!,#REF!,#REF!</definedName>
    <definedName name="jjj">#REF!,#REF!,#REF!,#REF!,#REF!,#REF!,#REF!,#REF!,#REF!,#REF!,#REF!</definedName>
    <definedName name="JV_AMC_amort">'[12]JV AMC'!$G$24</definedName>
    <definedName name="JV_AMC_exp" localSheetId="1">#REF!</definedName>
    <definedName name="JV_AMC_exp">#REF!</definedName>
    <definedName name="JV_dig_amort">'[12]JV digital deal'!$G$24</definedName>
    <definedName name="JV_dig_exp">'[13]JV Calc'!$D$793/1000</definedName>
    <definedName name="JV_Slippage" localSheetId="1">#REF!</definedName>
    <definedName name="JV_Slippage">#REF!</definedName>
    <definedName name="KeyMonTot">[1]CapEx!$H$33</definedName>
    <definedName name="kkk" localSheetId="1">#REF!</definedName>
    <definedName name="kkk">#REF!</definedName>
    <definedName name="LanImpTot">[1]CapEx!$H$29</definedName>
    <definedName name="LanPurTot">[1]CapEx!$H$27</definedName>
    <definedName name="last" localSheetId="1">#REF!</definedName>
    <definedName name="last">#REF!</definedName>
    <definedName name="Legal">[1]CapEx!$B$52</definedName>
    <definedName name="Line_Cleaning" localSheetId="1">#REF!</definedName>
    <definedName name="Line_Cleaning">#REF!</definedName>
    <definedName name="Line_CPI" localSheetId="1">#REF!</definedName>
    <definedName name="Line_CPI">#REF!</definedName>
    <definedName name="Line_Electric" localSheetId="1">#REF!</definedName>
    <definedName name="Line_Electric">#REF!</definedName>
    <definedName name="Line_Free_Rent" localSheetId="1">#REF!</definedName>
    <definedName name="Line_Free_Rent">#REF!</definedName>
    <definedName name="Line_Leasing_Commissions" localSheetId="1">#REF!</definedName>
    <definedName name="Line_Leasing_Commissions">#REF!</definedName>
    <definedName name="Line_Misc_Info" localSheetId="1">#REF!</definedName>
    <definedName name="Line_Misc_Info">#REF!</definedName>
    <definedName name="Line_Occupancy_Tax" localSheetId="1">#REF!</definedName>
    <definedName name="Line_Occupancy_Tax">#REF!</definedName>
    <definedName name="Line_OE" localSheetId="1">#REF!</definedName>
    <definedName name="Line_OE">#REF!</definedName>
    <definedName name="Line_Prior_Lease_Obligations" localSheetId="1">#REF!</definedName>
    <definedName name="Line_Prior_Lease_Obligations">#REF!</definedName>
    <definedName name="Line_PW" localSheetId="1">#REF!</definedName>
    <definedName name="Line_PW">#REF!</definedName>
    <definedName name="Line_PWD" localSheetId="1">#REF!</definedName>
    <definedName name="Line_PWD">#REF!</definedName>
    <definedName name="Line_RE_Tax" localSheetId="1">#REF!</definedName>
    <definedName name="Line_RE_Tax">#REF!</definedName>
    <definedName name="Line_RE_Tax_NYC" localSheetId="1">#REF!</definedName>
    <definedName name="Line_RE_Tax_NYC">#REF!</definedName>
    <definedName name="Line_Tax_Effect" localSheetId="1">#REF!</definedName>
    <definedName name="Line_Tax_Effect">#REF!</definedName>
    <definedName name="Line_UT" localSheetId="1">#REF!</definedName>
    <definedName name="Line_UT">#REF!</definedName>
    <definedName name="Line_Work_Letter" localSheetId="1">#REF!</definedName>
    <definedName name="Line_Work_Letter">#REF!</definedName>
    <definedName name="Lld_LA_Area_Sq_Ft" localSheetId="1">#REF!</definedName>
    <definedName name="Lld_LA_Area_Sq_Ft">#REF!</definedName>
    <definedName name="Lld_LA_Rent_SF" localSheetId="1">#REF!</definedName>
    <definedName name="Lld_LA_Rent_SF">#REF!</definedName>
    <definedName name="Lld_LA_Term_Mths" localSheetId="1">#REF!</definedName>
    <definedName name="Lld_LA_Term_Mths">#REF!</definedName>
    <definedName name="Marginal_Tax_Rate" localSheetId="1">#REF!</definedName>
    <definedName name="Marginal_Tax_Rate">#REF!</definedName>
    <definedName name="Merit">[2]Assump!$B$25</definedName>
    <definedName name="Misc_Amort_Period" localSheetId="1">#REF!</definedName>
    <definedName name="Misc_Amort_Period">#REF!</definedName>
    <definedName name="Misc_Amortizable_Disbursement" localSheetId="1">#REF!</definedName>
    <definedName name="Misc_Amortizable_Disbursement">#REF!</definedName>
    <definedName name="Misc_Dollars" localSheetId="1">#REF!</definedName>
    <definedName name="Misc_Dollars">#REF!</definedName>
    <definedName name="Misc_Info_Note_1" localSheetId="1">#REF!</definedName>
    <definedName name="Misc_Info_Note_1">#REF!</definedName>
    <definedName name="Misc_Info_Note_2" localSheetId="1">#REF!</definedName>
    <definedName name="Misc_Info_Note_2">#REF!</definedName>
    <definedName name="Misc_Total_Disbursement" localSheetId="1">#REF!</definedName>
    <definedName name="Misc_Total_Disbursement">#REF!</definedName>
    <definedName name="Month" localSheetId="1">#REF!</definedName>
    <definedName name="Month">#REF!</definedName>
    <definedName name="Moving_Exp_Mthly_Amort" localSheetId="1">#REF!</definedName>
    <definedName name="Moving_Exp_Mthly_Amort">#REF!</definedName>
    <definedName name="Moving_Exp_SF" localSheetId="1">#REF!</definedName>
    <definedName name="Moving_Exp_SF">#REF!</definedName>
    <definedName name="Net_Lease?" localSheetId="1">#REF!</definedName>
    <definedName name="Net_Lease?">#REF!</definedName>
    <definedName name="NETINCOMEPOSMAX">'[1] Max Scen'!$G$58:$Z$58</definedName>
    <definedName name="NETINCOMEPOSMIN">'[1] Min Scen'!$G$58:$Z$58</definedName>
    <definedName name="NETINCOMEPOSMOS">'[1]Most Scen'!$G$58:$Z$58</definedName>
    <definedName name="newm" localSheetId="1">#REF!</definedName>
    <definedName name="newm">#REF!</definedName>
    <definedName name="nil" localSheetId="1">'[5]fin inc'!#REF!</definedName>
    <definedName name="nil">'[5]fin inc'!#REF!</definedName>
    <definedName name="Number_of_Columns" localSheetId="1">#REF!</definedName>
    <definedName name="Number_of_Columns">#REF!</definedName>
    <definedName name="Occupancy_Tax" localSheetId="1">#REF!</definedName>
    <definedName name="Occupancy_Tax">#REF!</definedName>
    <definedName name="OE_Matrix" localSheetId="1">#REF!</definedName>
    <definedName name="OE_Matrix">#REF!</definedName>
    <definedName name="OE_Matrix_Input" localSheetId="1">#REF!</definedName>
    <definedName name="OE_Matrix_Input">#REF!</definedName>
    <definedName name="OE_Occupancy_Tax?" localSheetId="1">#REF!</definedName>
    <definedName name="OE_Occupancy_Tax?">#REF!</definedName>
    <definedName name="OE_SF_Chg_Base" localSheetId="1">#REF!</definedName>
    <definedName name="OE_SF_Chg_Base">#REF!</definedName>
    <definedName name="OE_SF_Chg_Curr" localSheetId="1">#REF!</definedName>
    <definedName name="OE_SF_Chg_Curr">#REF!</definedName>
    <definedName name="OE_SF_Curr_Escal" localSheetId="1">#REF!</definedName>
    <definedName name="OE_SF_Curr_Escal">#REF!</definedName>
    <definedName name="OE_Start_Date" localSheetId="1">#REF!</definedName>
    <definedName name="OE_Start_Date">#REF!</definedName>
    <definedName name="OE_Start_Mth" localSheetId="1">#REF!</definedName>
    <definedName name="OE_Start_Mth">#REF!</definedName>
    <definedName name="OE_Start_Yr" localSheetId="1">#REF!</definedName>
    <definedName name="OE_Start_Yr">#REF!</definedName>
    <definedName name="ofrate" localSheetId="1">'[4]Prod Cash Flow Oct 14 Budget'!#REF!</definedName>
    <definedName name="ofrate">'[4]Prod Cash Flow Oct 14 Budget'!#REF!</definedName>
    <definedName name="ofrate1" localSheetId="1">'[14]HP3 MarkUp Cost Rept Form'!#REF!</definedName>
    <definedName name="ofrate1">'[14]HP3 MarkUp Cost Rept Form'!#REF!</definedName>
    <definedName name="ofrate2" localSheetId="1">'[14]HP3 MarkUp Cost Rept Form'!#REF!</definedName>
    <definedName name="ofrate2">'[14]HP3 MarkUp Cost Rept Form'!#REF!</definedName>
    <definedName name="old">[15]Sheet3!$A$14:$J$249</definedName>
    <definedName name="olde" localSheetId="1">#REF!</definedName>
    <definedName name="olde">#REF!</definedName>
    <definedName name="OPEEBITDAMAX">'[1] Max Scen'!$G$51:$Z$51</definedName>
    <definedName name="OPEEBITDAMIN">'[1] Min Scen'!$G$51:$Z$51</definedName>
    <definedName name="OPEEBITDAMOS">'[1]Most Scen'!$G$51:$Z$51</definedName>
    <definedName name="OPEEBITMAX">'[1] Max Scen'!$G$53:$Z$53</definedName>
    <definedName name="OPEEBITMIN">'[1] Min Scen'!$G$53:$Z$53</definedName>
    <definedName name="OPEEBITMOS">'[1]Most Scen'!$G$53:$Z$53</definedName>
    <definedName name="Option_Line_1" localSheetId="1">#REF!</definedName>
    <definedName name="Option_Line_1">#REF!</definedName>
    <definedName name="Option_Line_2" localSheetId="1">#REF!</definedName>
    <definedName name="Option_Line_2">#REF!</definedName>
    <definedName name="Option_Line_3" localSheetId="1">#REF!</definedName>
    <definedName name="Option_Line_3">#REF!</definedName>
    <definedName name="Option_Line_4" localSheetId="1">#REF!</definedName>
    <definedName name="Option_Line_4">#REF!</definedName>
    <definedName name="participations">'[16]Studio Home Video'!$E$24</definedName>
    <definedName name="Per_Screen" localSheetId="1">#REF!</definedName>
    <definedName name="Per_Screen">#REF!</definedName>
    <definedName name="Per_Sq_Ft_Lines">'[17]Lease Template'!$A$486:$IV$486,'[17]Lease Template'!$A$518:$IV$518,'[17]Lease Template'!$A$535:$IV$535,'[17]Lease Template'!$A$556:$IV$556,'[17]Lease Template'!$A$573:$IV$573,'[17]Lease Template'!$A$590:$IV$590,'[17]Lease Template'!$A$608:$IV$608,'[17]Lease Template'!$A$626:$IV$626,'[17]Lease Template'!$A$644:$IV$644,'[17]Lease Template'!$A$662:$IV$662,'[17]Lease Template'!$A$667:$IV$667,'[17]Lease Template'!$A$697:$IV$697</definedName>
    <definedName name="Per_Sq_Ft_Print" localSheetId="1">#REF!</definedName>
    <definedName name="Per_Sq_Ft_Print">#REF!</definedName>
    <definedName name="Period">'[9]Data Input'!$AA$15</definedName>
    <definedName name="PREOPECOSMAXYR">'[1] Max Scen'!$F$41:$G$41</definedName>
    <definedName name="PREOPECOSMINYR">'[1] Min Scen'!$F$41:$G$41</definedName>
    <definedName name="PREOPECOSMOSYR">'[1]Most Scen'!$F$41:$G$41</definedName>
    <definedName name="PREOPEQTR">[1]CapEx!$R$72:$Y$72</definedName>
    <definedName name="PreTax_Cost_of_Debt" localSheetId="1">#REF!</definedName>
    <definedName name="PreTax_Cost_of_Debt">#REF!</definedName>
    <definedName name="_xlnm.Print_Area" localSheetId="2">'Box Office &amp; Network Stats'!$A$1:$AG$49</definedName>
    <definedName name="_xlnm.Print_Area" localSheetId="1">'Consolidated Model'!$A$1:$AQ$138</definedName>
    <definedName name="_xlnm.Print_Area" localSheetId="0">#REF!</definedName>
    <definedName name="_xlnm.Print_Area">#REF!</definedName>
    <definedName name="Print_Area_MI" localSheetId="2">#REF!</definedName>
    <definedName name="Print_Area_MI" localSheetId="1">#REF!</definedName>
    <definedName name="Print_Area_MI" localSheetId="0">#REF!</definedName>
    <definedName name="Print_Area_MI">#REF!</definedName>
    <definedName name="Print_Footnotes" localSheetId="1">#REF!</definedName>
    <definedName name="Print_Footnotes">#REF!</definedName>
    <definedName name="print_name" localSheetId="1">#REF!</definedName>
    <definedName name="print_name">#REF!</definedName>
    <definedName name="_xlnm.Print_Titles" localSheetId="2">#REF!</definedName>
    <definedName name="_xlnm.Print_Titles" localSheetId="1">'Consolidated Model'!$1:$4</definedName>
    <definedName name="_xlnm.Print_Titles" localSheetId="0">#REF!</definedName>
    <definedName name="_xlnm.Print_Titles">#REF!</definedName>
    <definedName name="Print_Top_Page" localSheetId="2">#REF!</definedName>
    <definedName name="Print_Top_Page" localSheetId="1">#REF!</definedName>
    <definedName name="Print_Top_Page" localSheetId="0">#REF!</definedName>
    <definedName name="Print_Top_Page">#REF!</definedName>
    <definedName name="Prior_fcst" localSheetId="1">#REF!</definedName>
    <definedName name="Prior_fcst">#REF!</definedName>
    <definedName name="Prior_Year">'[18]Data Input'!$AA$21</definedName>
    <definedName name="Prior_yr" localSheetId="2">#REF!</definedName>
    <definedName name="Prior_yr" localSheetId="1">#REF!</definedName>
    <definedName name="Prior_yr" localSheetId="0">#REF!</definedName>
    <definedName name="Prior_yr">#REF!</definedName>
    <definedName name="ProFeeInf">[1]CapEx!$G$56</definedName>
    <definedName name="Profit" localSheetId="1">#REF!</definedName>
    <definedName name="Profit">#REF!</definedName>
    <definedName name="projector" localSheetId="1">#REF!</definedName>
    <definedName name="projector">#REF!</definedName>
    <definedName name="PropertyAddress" localSheetId="1">#REF!</definedName>
    <definedName name="PropertyAddress">#REF!</definedName>
    <definedName name="PW_Base_Hourly_Wage" localSheetId="1">#REF!</definedName>
    <definedName name="PW_Base_Hourly_Wage">#REF!</definedName>
    <definedName name="PW_Base_Year" localSheetId="1">#REF!</definedName>
    <definedName name="PW_Base_Year">#REF!</definedName>
    <definedName name="PW_Curr_Accrued_Escal" localSheetId="1">#REF!</definedName>
    <definedName name="PW_Curr_Accrued_Escal">#REF!</definedName>
    <definedName name="PW_fringe_status" localSheetId="1">#REF!</definedName>
    <definedName name="PW_fringe_status">#REF!</definedName>
    <definedName name="PW_growth_factor" localSheetId="1">#REF!</definedName>
    <definedName name="PW_growth_factor">#REF!</definedName>
    <definedName name="PW_Matrix" localSheetId="1">#REF!</definedName>
    <definedName name="PW_Matrix">#REF!</definedName>
    <definedName name="PW_Matrix_Row" localSheetId="1">#REF!</definedName>
    <definedName name="PW_Matrix_Row">#REF!</definedName>
    <definedName name="PW_New_or_Old_Clause" localSheetId="1">#REF!</definedName>
    <definedName name="PW_New_or_Old_Clause">#REF!</definedName>
    <definedName name="PW_Old_Base_Rate" localSheetId="1">#REF!</definedName>
    <definedName name="PW_Old_Base_Rate">#REF!</definedName>
    <definedName name="PW_Old_Current_Rate" localSheetId="1">#REF!</definedName>
    <definedName name="PW_Old_Current_Rate">#REF!</definedName>
    <definedName name="PW_Penny_for_Penny" localSheetId="1">#REF!</definedName>
    <definedName name="PW_Penny_for_Penny">#REF!</definedName>
    <definedName name="PW_Start_Date" localSheetId="1">#REF!</definedName>
    <definedName name="PW_Start_Date">#REF!</definedName>
    <definedName name="PW_Start_Mth" localSheetId="1">#REF!</definedName>
    <definedName name="PW_Start_Mth">#REF!</definedName>
    <definedName name="PW_Start_Yr" localSheetId="1">#REF!</definedName>
    <definedName name="PW_Start_Yr">#REF!</definedName>
    <definedName name="PWD_Base_Hourly_Wage" localSheetId="1">#REF!</definedName>
    <definedName name="PWD_Base_Hourly_Wage">#REF!</definedName>
    <definedName name="PWD_Base_Year" localSheetId="1">#REF!</definedName>
    <definedName name="PWD_Base_Year">#REF!</definedName>
    <definedName name="PWD_Curr_Accrued_Escal" localSheetId="1">#REF!</definedName>
    <definedName name="PWD_Curr_Accrued_Escal">#REF!</definedName>
    <definedName name="PWD_Fringe_Status" localSheetId="1">#REF!</definedName>
    <definedName name="PWD_Fringe_Status">#REF!</definedName>
    <definedName name="PWD_growth_factor" localSheetId="1">#REF!</definedName>
    <definedName name="PWD_growth_factor">#REF!</definedName>
    <definedName name="PWD_Matrix_Row" localSheetId="1">#REF!</definedName>
    <definedName name="PWD_Matrix_Row">#REF!</definedName>
    <definedName name="PWD_New_or_Old_Clause" localSheetId="1">#REF!</definedName>
    <definedName name="PWD_New_or_Old_Clause">#REF!</definedName>
    <definedName name="PWD_Old_Base_Rate" localSheetId="1">#REF!</definedName>
    <definedName name="PWD_Old_Base_Rate">#REF!</definedName>
    <definedName name="PWD_penny_for_penny" localSheetId="1">#REF!</definedName>
    <definedName name="PWD_penny_for_penny">#REF!</definedName>
    <definedName name="PWD_Start_Date" localSheetId="1">#REF!</definedName>
    <definedName name="PWD_Start_Date">#REF!</definedName>
    <definedName name="PWD_Start_Mth" localSheetId="1">#REF!</definedName>
    <definedName name="PWD_Start_Mth">#REF!</definedName>
    <definedName name="PWD_Start_Yr" localSheetId="1">#REF!</definedName>
    <definedName name="PWD_Start_Yr">#REF!</definedName>
    <definedName name="QTD" localSheetId="1">#REF!</definedName>
    <definedName name="QTD">#REF!</definedName>
    <definedName name="Qtr_Beg" localSheetId="2">'[8]Graph Data Curr Yr'!#REF!</definedName>
    <definedName name="Qtr_Beg" localSheetId="1">'[8]Graph Data Curr Yr'!#REF!</definedName>
    <definedName name="Qtr_Beg">'[8]Graph Data Curr Yr'!#REF!</definedName>
    <definedName name="Qtr_End" localSheetId="1">'[19]Graph Data Curr Yr'!#REF!</definedName>
    <definedName name="Qtr_End">'[19]Graph Data Curr Yr'!#REF!</definedName>
    <definedName name="Qtr_toDate">[20]Kicker!$AD$20</definedName>
    <definedName name="Rate" localSheetId="2">#REF!</definedName>
    <definedName name="Rate" localSheetId="1">#REF!</definedName>
    <definedName name="Rate" localSheetId="0">#REF!</definedName>
    <definedName name="Rate">#REF!</definedName>
    <definedName name="RefNo">[1]CapEx!$B$4</definedName>
    <definedName name="Rent_Base" localSheetId="1">#REF!</definedName>
    <definedName name="Rent_Base">#REF!</definedName>
    <definedName name="Rent_Free_Period_Initial" localSheetId="1">#REF!</definedName>
    <definedName name="Rent_Free_Period_Initial">#REF!</definedName>
    <definedName name="Rent_Input_Yrs" localSheetId="1">#REF!</definedName>
    <definedName name="Rent_Input_Yrs">#REF!</definedName>
    <definedName name="Rent_Matrix" localSheetId="1">#REF!</definedName>
    <definedName name="Rent_Matrix">#REF!</definedName>
    <definedName name="Rent_Matrix_Input" localSheetId="1">#REF!</definedName>
    <definedName name="Rent_Matrix_Input">#REF!</definedName>
    <definedName name="Rentrak_data" localSheetId="1">#REF!</definedName>
    <definedName name="Rentrak_data">#REF!</definedName>
    <definedName name="Rentrak_WE" localSheetId="1">'[21]Week 0'!#REF!</definedName>
    <definedName name="Rentrak_WE">'[21]Week 0'!#REF!</definedName>
    <definedName name="Rentrak_Weekday" localSheetId="1">'[21]Week 0'!#REF!</definedName>
    <definedName name="Rentrak_Weekday">'[21]Week 0'!#REF!</definedName>
    <definedName name="Research">[1]CapEx!$B$53</definedName>
    <definedName name="residuals">'[16]Studio Home Video'!$E$25</definedName>
    <definedName name="RETax_Matrix" localSheetId="1">#REF!</definedName>
    <definedName name="RETax_Matrix">#REF!</definedName>
    <definedName name="RETax_Matrix_Input" localSheetId="1">#REF!</definedName>
    <definedName name="RETax_Matrix_Input">#REF!</definedName>
    <definedName name="RETax_Occupancy_Tax?" localSheetId="1">#REF!</definedName>
    <definedName name="RETax_Occupancy_Tax?">#REF!</definedName>
    <definedName name="RETax_SF_Chg_Base" localSheetId="1">#REF!</definedName>
    <definedName name="RETax_SF_Chg_Base">#REF!</definedName>
    <definedName name="RETax_SF_Chg_Curr" localSheetId="1">#REF!</definedName>
    <definedName name="RETax_SF_Chg_Curr">#REF!</definedName>
    <definedName name="RETax_SF_Chg_Target" localSheetId="1">#REF!</definedName>
    <definedName name="RETax_SF_Chg_Target">#REF!</definedName>
    <definedName name="RETax_SF_Curr_Escal" localSheetId="1">#REF!</definedName>
    <definedName name="RETax_SF_Curr_Escal">#REF!</definedName>
    <definedName name="RETax_SF_yearly_Incr" localSheetId="1">#REF!</definedName>
    <definedName name="RETax_SF_yearly_Incr">#REF!</definedName>
    <definedName name="RETax_Start_Date" localSheetId="1">#REF!</definedName>
    <definedName name="RETax_Start_Date">#REF!</definedName>
    <definedName name="RETax_Start_Mth" localSheetId="1">#REF!</definedName>
    <definedName name="RETax_Start_Mth">#REF!</definedName>
    <definedName name="RETax_Start_Yr" localSheetId="1">#REF!</definedName>
    <definedName name="RETax_Start_Yr">#REF!</definedName>
    <definedName name="RETax_Yrs_to_Target" localSheetId="1">#REF!</definedName>
    <definedName name="RETax_Yrs_to_Target">#REF!</definedName>
    <definedName name="RETnyc_Area" localSheetId="1">#REF!</definedName>
    <definedName name="RETnyc_Area">#REF!</definedName>
    <definedName name="RETnyc_Area_Auto" localSheetId="1">#REF!</definedName>
    <definedName name="RETnyc_Area_Auto">#REF!</definedName>
    <definedName name="RETnyc_Area_Manual" localSheetId="1">#REF!</definedName>
    <definedName name="RETnyc_Area_Manual">#REF!</definedName>
    <definedName name="RETnyc_AV_growth_rate" localSheetId="1">#REF!</definedName>
    <definedName name="RETnyc_AV_growth_rate">#REF!</definedName>
    <definedName name="RETnyc_AV_Increment" localSheetId="1">#REF!</definedName>
    <definedName name="RETnyc_AV_Increment">#REF!</definedName>
    <definedName name="RETnyc_AV_Target_Yr" localSheetId="1">#REF!</definedName>
    <definedName name="RETnyc_AV_Target_Yr">#REF!</definedName>
    <definedName name="RETnyc_Base_AV1" localSheetId="1">#REF!</definedName>
    <definedName name="RETnyc_Base_AV1">#REF!</definedName>
    <definedName name="RETnyc_Base_AV1_Manual" localSheetId="1">#REF!</definedName>
    <definedName name="RETnyc_Base_AV1_Manual">#REF!</definedName>
    <definedName name="RETnyc_Base_AV2" localSheetId="1">#REF!</definedName>
    <definedName name="RETnyc_Base_AV2">#REF!</definedName>
    <definedName name="RETnyc_Base_AV2_Manual" localSheetId="1">#REF!</definedName>
    <definedName name="RETnyc_Base_AV2_Manual">#REF!</definedName>
    <definedName name="RETnyc_Base_Taxes" localSheetId="1">#REF!</definedName>
    <definedName name="RETnyc_Base_Taxes">#REF!</definedName>
    <definedName name="RETnyc_Base_Year" localSheetId="1">#REF!</definedName>
    <definedName name="RETnyc_Base_Year">#REF!</definedName>
    <definedName name="RETnyc_Curr_Rate_Yr" localSheetId="1">#REF!</definedName>
    <definedName name="RETnyc_Curr_Rate_Yr">#REF!</definedName>
    <definedName name="RETnyc_Current_AV" localSheetId="1">#REF!</definedName>
    <definedName name="RETnyc_Current_AV">#REF!</definedName>
    <definedName name="RETnyc_Current_Year" localSheetId="1">#REF!</definedName>
    <definedName name="RETnyc_Current_Year">#REF!</definedName>
    <definedName name="RETnyc_First_Tax_Year" localSheetId="1">#REF!</definedName>
    <definedName name="RETnyc_First_Tax_Year">#REF!</definedName>
    <definedName name="RETnyc_Fiscal_Month" localSheetId="1">#REF!</definedName>
    <definedName name="RETnyc_Fiscal_Month">#REF!</definedName>
    <definedName name="RETnyc_Growth_Matrix" localSheetId="1">#REF!</definedName>
    <definedName name="RETnyc_Growth_Matrix">#REF!</definedName>
    <definedName name="RETnyc_Growth_Matrix_Input" localSheetId="1">#REF!</definedName>
    <definedName name="RETnyc_Growth_Matrix_Input">#REF!</definedName>
    <definedName name="RETnyc_Growth_Start_Year" localSheetId="1">#REF!</definedName>
    <definedName name="RETnyc_Growth_Start_Year">#REF!</definedName>
    <definedName name="RETnyc_NYC_Rate_Matrix" localSheetId="1">#REF!</definedName>
    <definedName name="RETnyc_NYC_Rate_Matrix">#REF!</definedName>
    <definedName name="RETnyc_Occupancy_Tax?" localSheetId="1">#REF!</definedName>
    <definedName name="RETnyc_Occupancy_Tax?">#REF!</definedName>
    <definedName name="RETnyc_Prior_AV" localSheetId="1">#REF!</definedName>
    <definedName name="RETnyc_Prior_AV">#REF!</definedName>
    <definedName name="RETnyc_SF_Curr_Escal" localSheetId="1">#REF!</definedName>
    <definedName name="RETnyc_SF_Curr_Escal">#REF!</definedName>
    <definedName name="RETnyc_Start_Date" localSheetId="1">#REF!</definedName>
    <definedName name="RETnyc_Start_Date">#REF!</definedName>
    <definedName name="RETnyc_Start_Mth" localSheetId="1">#REF!</definedName>
    <definedName name="RETnyc_Start_Mth">#REF!</definedName>
    <definedName name="RETnyc_Start_Yr" localSheetId="1">#REF!</definedName>
    <definedName name="RETnyc_Start_Yr">#REF!</definedName>
    <definedName name="RETnyc_Target_AV" localSheetId="1">#REF!</definedName>
    <definedName name="RETnyc_Target_AV">#REF!</definedName>
    <definedName name="RETnyc_Tax_Rate1" localSheetId="1">#REF!</definedName>
    <definedName name="RETnyc_Tax_Rate1">#REF!</definedName>
    <definedName name="RETnyc_Tax_Rate2" localSheetId="1">#REF!</definedName>
    <definedName name="RETnyc_Tax_Rate2">#REF!</definedName>
    <definedName name="RETnyc_Yrs_to_Adjust_AV" localSheetId="1">#REF!</definedName>
    <definedName name="RETnyc_Yrs_to_Adjust_AV">#REF!</definedName>
    <definedName name="RETnyc_Yrs_to_Target" localSheetId="1">#REF!</definedName>
    <definedName name="RETnyc_Yrs_to_Target">#REF!</definedName>
    <definedName name="retreive" localSheetId="1">#REF!</definedName>
    <definedName name="retreive">#REF!</definedName>
    <definedName name="retrieve" localSheetId="2">#REF!</definedName>
    <definedName name="retrieve" localSheetId="1">'Consolidated Model'!$A$1:$A$79</definedName>
    <definedName name="retrieve" localSheetId="0">#REF!</definedName>
    <definedName name="retrieve">#REF!</definedName>
    <definedName name="RevMiscTitle1">[1]Rev!$A$36</definedName>
    <definedName name="RevMiscTitle2">[1]Rev!$A$39</definedName>
    <definedName name="sadads" localSheetId="2">#REF!</definedName>
    <definedName name="sadads" localSheetId="1">#REF!</definedName>
    <definedName name="sadads" localSheetId="0">#REF!</definedName>
    <definedName name="sadads">#REF!</definedName>
    <definedName name="SAPBEXhrIndnt" hidden="1">"Wide"</definedName>
    <definedName name="SAPsysID" hidden="1">"708C5W7SBKP804JT78WJ0JNKI"</definedName>
    <definedName name="SAPwbID" hidden="1">"ARS"</definedName>
    <definedName name="Scenario">[22]Kicker!$B$2</definedName>
    <definedName name="sd" localSheetId="2">#REF!</definedName>
    <definedName name="sd" localSheetId="1">#REF!</definedName>
    <definedName name="sd" localSheetId="0">#REF!</definedName>
    <definedName name="sd">#REF!</definedName>
    <definedName name="sdaf" localSheetId="1">#REF!</definedName>
    <definedName name="sdaf">#REF!</definedName>
    <definedName name="SITINCPER">[1]Rev!$F$9:$Y$9</definedName>
    <definedName name="SITMAX___">[1]Rev!$F$8:$Y$8</definedName>
    <definedName name="SITMIN___">[1]Rev!$F$6:$Y$6</definedName>
    <definedName name="SITMOS___">[1]Rev!$F$7:$Y$7</definedName>
    <definedName name="SONICS" localSheetId="2">#REF!</definedName>
    <definedName name="SONICS" localSheetId="1">#REF!</definedName>
    <definedName name="SONICS" localSheetId="0">#REF!</definedName>
    <definedName name="SONICS">#REF!</definedName>
    <definedName name="Space_Plan_SF" localSheetId="1">#REF!</definedName>
    <definedName name="Space_Plan_SF">#REF!</definedName>
    <definedName name="Status" localSheetId="1">#REF!</definedName>
    <definedName name="Status">#REF!</definedName>
    <definedName name="TB" localSheetId="1">#REF!</definedName>
    <definedName name="TB">#REF!</definedName>
    <definedName name="Term_of_Analysis" localSheetId="1">#REF!</definedName>
    <definedName name="Term_of_Analysis">#REF!</definedName>
    <definedName name="Term_of_Lease" localSheetId="1">#REF!</definedName>
    <definedName name="Term_of_Lease">#REF!</definedName>
    <definedName name="Term_of_Misc_Amort" localSheetId="1">#REF!</definedName>
    <definedName name="Term_of_Misc_Amort">#REF!</definedName>
    <definedName name="TEST" localSheetId="1">#REF!</definedName>
    <definedName name="TEST">#REF!</definedName>
    <definedName name="TF_all_rows" localSheetId="1">#REF!</definedName>
    <definedName name="TF_all_rows">#REF!</definedName>
    <definedName name="TF_Leasing_Comm" localSheetId="1">#REF!</definedName>
    <definedName name="TF_Leasing_Comm">#REF!</definedName>
    <definedName name="TF_Misc_Info" localSheetId="1">#REF!</definedName>
    <definedName name="TF_Misc_Info">#REF!</definedName>
    <definedName name="TF_Misc_Prior_Lease" localSheetId="1">#REF!</definedName>
    <definedName name="TF_Misc_Prior_Lease">#REF!</definedName>
    <definedName name="TF_small_rows">'[17]Lease Template'!$AI$797,'[17]Lease Template'!$AI$794,'[17]Lease Template'!$AI$790,'[17]Lease Template'!$AI$788,'[17]Lease Template'!$AI$779,'[17]Lease Template'!$AI$773,'[17]Lease Template'!$AI$769,'[17]Lease Template'!$AI$766,'[17]Lease Template'!$AI$763,'[17]Lease Template'!$AI$758,'[17]Lease Template'!$AI$754,'[17]Lease Template'!$AI$750,'[17]Lease Template'!$AI$746,'[17]Lease Template'!$AI$742,'[17]Lease Template'!$AI$738,'[17]Lease Template'!$AI$733,'[17]Lease Template'!$AI$730</definedName>
    <definedName name="TF_Work_Letter" localSheetId="1">#REF!</definedName>
    <definedName name="TF_Work_Letter">#REF!</definedName>
    <definedName name="THEBASRENMAXYR">'[1] Max Scen'!$G$28:$Z$28</definedName>
    <definedName name="THEBASRENMINYR">'[1] Min Scen'!$G$28:$Z$28</definedName>
    <definedName name="THEBASRENMOSYR">'[1]Most Scen'!$G$28:$Z$28</definedName>
    <definedName name="THECOMAREMAXYR">'[1] Max Scen'!$G$33:$Z$33</definedName>
    <definedName name="THECOMAREMINYR">'[1] Min Scen'!$G$33:$Z$33</definedName>
    <definedName name="THECOMAREMOSYR">'[1]Most Scen'!$G$33:$Z$33</definedName>
    <definedName name="THECRECARMAXYR">'[1] Max Scen'!$G$37:$Z$37</definedName>
    <definedName name="THECRECARMINYR">'[1] Min Scen'!$G$37:$Z$37</definedName>
    <definedName name="THECRECARMOSYR">'[1]Most Scen'!$G$37:$Z$37</definedName>
    <definedName name="THEINSOTHMAXYR">'[1] Max Scen'!$G$31:$Z$31</definedName>
    <definedName name="THEINSOTHMINYR">'[1] Min Scen'!$G$31:$Z$31</definedName>
    <definedName name="THEINSOTHMOSYR">'[1]Most Scen'!$G$31:$Z$31</definedName>
    <definedName name="THELEGPROMAXYR">'[1] Max Scen'!$G$36:$Z$36</definedName>
    <definedName name="THELEGPROMINYR">'[1] Min Scen'!$G$36:$Z$36</definedName>
    <definedName name="THELEGPROMOSYR">'[1]Most Scen'!$G$36:$Z$36</definedName>
    <definedName name="THELIGPOWMAXYR">'[1] Max Scen'!$G$30:$Z$30</definedName>
    <definedName name="THELIGPOWMINYR">'[1] Min Scen'!$G$30:$Z$30</definedName>
    <definedName name="THELIGPOWMOSYR">'[1]Most Scen'!$G$30:$Z$30</definedName>
    <definedName name="THEOTHEXPMAXYR">'[1] Max Scen'!$G$38:$Z$38</definedName>
    <definedName name="THEOTHEXPMINYR">'[1] Min Scen'!$G$38:$Z$38</definedName>
    <definedName name="THEOTHEXPMOSYR">'[1]Most Scen'!$G$38:$Z$38</definedName>
    <definedName name="THEPROTAXMAXYR">'[1] Max Scen'!$G$32:$Z$32</definedName>
    <definedName name="THEPROTAXMINYR">'[1] Min Scen'!$G$32:$Z$32</definedName>
    <definedName name="THEPROTAXMOSYR">'[1]Most Scen'!$G$32:$Z$32</definedName>
    <definedName name="THERENPERMAXYR">'[1] Max Scen'!$G$29:$Z$29</definedName>
    <definedName name="THERENPERMINYR">'[1] Min Scen'!$G$29:$Z$29</definedName>
    <definedName name="THERENPERMOSYR">'[1]Most Scen'!$G$29:$Z$29</definedName>
    <definedName name="THEREPMANMAXYR">'[1] Max Scen'!$G$34:$Z$34</definedName>
    <definedName name="THEREPMANMINYR">'[1] Min Scen'!$G$34:$Z$34</definedName>
    <definedName name="THEREPMANMOSYR">'[1]Most Scen'!$G$34:$Z$34</definedName>
    <definedName name="THETRAENTMAXYR">'[1] Max Scen'!$G$35:$Z$35</definedName>
    <definedName name="THETRAENTMINYR">'[1] Min Scen'!$G$35:$Z$35</definedName>
    <definedName name="THETRAENTMOSYR">'[1]Most Scen'!$G$35:$Z$35</definedName>
    <definedName name="Tier1_Tax" localSheetId="1">[23]Summary!#REF!</definedName>
    <definedName name="Tier1_Tax">[23]Summary!#REF!</definedName>
    <definedName name="Tier1_TaxRate" localSheetId="1">[23]Summary!#REF!</definedName>
    <definedName name="Tier1_TaxRate">[23]Summary!#REF!</definedName>
    <definedName name="Tier2_Tax" localSheetId="1">[23]Summary!#REF!</definedName>
    <definedName name="Tier2_Tax">[23]Summary!#REF!</definedName>
    <definedName name="Tier2_TaxRate" localSheetId="1">[23]Summary!#REF!</definedName>
    <definedName name="Tier2_TaxRate">[23]Summary!#REF!</definedName>
    <definedName name="Tier3_TaxRate" localSheetId="1">[23]Summary!#REF!</definedName>
    <definedName name="Tier3_TaxRate">[23]Summary!#REF!</definedName>
    <definedName name="Title_Commission_Amort" localSheetId="2">#REF!</definedName>
    <definedName name="Title_Commission_Amort" localSheetId="1">#REF!</definedName>
    <definedName name="Title_Commission_Amort" localSheetId="0">#REF!</definedName>
    <definedName name="Title_Commission_Amort">#REF!</definedName>
    <definedName name="Title_Commissions_Paid" localSheetId="1">#REF!</definedName>
    <definedName name="Title_Commissions_Paid">#REF!</definedName>
    <definedName name="Title_Improvement_Costs" localSheetId="1">#REF!</definedName>
    <definedName name="Title_Improvement_Costs">#REF!</definedName>
    <definedName name="Title_Leasehold_Pmts" localSheetId="1">#REF!</definedName>
    <definedName name="Title_Leasehold_Pmts">#REF!</definedName>
    <definedName name="Title_Long_Eff_RSF" localSheetId="1">#REF!</definedName>
    <definedName name="Title_Long_Eff_RSF">#REF!</definedName>
    <definedName name="Title_LseHld_Amortization" localSheetId="1">#REF!</definedName>
    <definedName name="Title_LseHld_Amortization">#REF!</definedName>
    <definedName name="Title_Moving_Exp_Amort" localSheetId="1">#REF!</definedName>
    <definedName name="Title_Moving_Exp_Amort">#REF!</definedName>
    <definedName name="Title_Moving_Tax_Benefits" localSheetId="1">#REF!</definedName>
    <definedName name="Title_Moving_Tax_Benefits">#REF!</definedName>
    <definedName name="Title_of_Analysis" localSheetId="1">'[17]Lease Template'!#REF!</definedName>
    <definedName name="Title_of_Analysis">'[17]Lease Template'!#REF!</definedName>
    <definedName name="Title_RSF" localSheetId="1">#REF!</definedName>
    <definedName name="Title_RSF">#REF!</definedName>
    <definedName name="Title_RSF_Suffix" localSheetId="1">#REF!</definedName>
    <definedName name="Title_RSF_Suffix">#REF!</definedName>
    <definedName name="Title_Short_Eff_RSF" localSheetId="1">#REF!</definedName>
    <definedName name="Title_Short_Eff_RSF">#REF!</definedName>
    <definedName name="Title_TaxBen_Lld1" localSheetId="1">#REF!</definedName>
    <definedName name="Title_TaxBen_Lld1">#REF!</definedName>
    <definedName name="Title_TaxBen_Lld2" localSheetId="1">#REF!</definedName>
    <definedName name="Title_TaxBen_Lld2">#REF!</definedName>
    <definedName name="Title_TaxBen_Tnt1" localSheetId="1">#REF!</definedName>
    <definedName name="Title_TaxBen_Tnt1">#REF!</definedName>
    <definedName name="Title_TaxBen_Tnt2" localSheetId="1">#REF!</definedName>
    <definedName name="Title_TaxBen_Tnt2">#REF!</definedName>
    <definedName name="Title_Year_Vector" localSheetId="1">#REF!</definedName>
    <definedName name="Title_Year_Vector">#REF!</definedName>
    <definedName name="Total_Free_Rent" localSheetId="1">#REF!</definedName>
    <definedName name="Total_Free_Rent">#REF!</definedName>
    <definedName name="Total_NPV" localSheetId="1">#REF!</definedName>
    <definedName name="Total_NPV">#REF!</definedName>
    <definedName name="Total_Rental_Pmts" localSheetId="1">#REF!</definedName>
    <definedName name="Total_Rental_Pmts">#REF!</definedName>
    <definedName name="Total_Rental_Pmts_Sqf" localSheetId="1">#REF!</definedName>
    <definedName name="Total_Rental_Pmts_Sqf">#REF!</definedName>
    <definedName name="TP_all_columns_bottom" localSheetId="1">#REF!</definedName>
    <definedName name="TP_all_columns_bottom">#REF!</definedName>
    <definedName name="TP_all_columns_top" localSheetId="1">#REF!</definedName>
    <definedName name="TP_all_columns_top">#REF!</definedName>
    <definedName name="TP_all_rows">'[17]Lease Template'!$A$485:$A$487,'[17]Lease Template'!$A$500:$A$501,'[17]Lease Template'!$A$517:$A$519,'[17]Lease Template'!$A$534:$A$536,'[17]Lease Template'!$A$555:$A$557,'[17]Lease Template'!$A$572:$A$574,'[17]Lease Template'!$A$589:$A$591,'[17]Lease Template'!$A$607:$A$609,'[17]Lease Template'!$A$625:$A$627,'[17]Lease Template'!$A$643:$A$645,'[17]Lease Template'!$A$661:$A$663,'[17]Lease Template'!$A$664,'[17]Lease Template'!$A$666:$A$667,'[17]Lease Template'!$A$681,'[17]Lease Template'!$A$694,'[17]Lease Template'!$A$696:$A$697</definedName>
    <definedName name="TP_extra_line_1" localSheetId="1">#REF!</definedName>
    <definedName name="TP_extra_line_1">#REF!</definedName>
    <definedName name="TP_extra_line_2" localSheetId="1">#REF!</definedName>
    <definedName name="TP_extra_line_2">#REF!</definedName>
    <definedName name="TP_Misc" localSheetId="1">#REF!</definedName>
    <definedName name="TP_Misc">#REF!</definedName>
    <definedName name="TP_Net_Receipts" localSheetId="1">#REF!</definedName>
    <definedName name="TP_Net_Receipts">#REF!</definedName>
    <definedName name="TP_small_rows">'[17]Lease Template'!$A$487,'[17]Lease Template'!$A$519,'[17]Lease Template'!$A$501,'[17]Lease Template'!$A$536,'[17]Lease Template'!$A$557,'[17]Lease Template'!$A$574,'[17]Lease Template'!$A$591,'[17]Lease Template'!$A$609,'[17]Lease Template'!$A$627,'[17]Lease Template'!$A$645,'[17]Lease Template'!$A$663</definedName>
    <definedName name="TP05_Columns" localSheetId="1">#REF!</definedName>
    <definedName name="TP05_Columns">#REF!</definedName>
    <definedName name="TP05_RSF" localSheetId="1">'[17]Lease Template'!#REF!</definedName>
    <definedName name="TP05_RSF">'[17]Lease Template'!#REF!</definedName>
    <definedName name="TP05_RSF_Suffix" localSheetId="1">#REF!</definedName>
    <definedName name="TP05_RSF_Suffix">#REF!</definedName>
    <definedName name="TP05_Short_Eff_RSF" localSheetId="1">'[17]Lease Template'!#REF!</definedName>
    <definedName name="TP05_Short_Eff_RSF">'[17]Lease Template'!#REF!</definedName>
    <definedName name="TP06_Columns" localSheetId="1">#REF!</definedName>
    <definedName name="TP06_Columns">#REF!</definedName>
    <definedName name="TP06_RSF_Suffix" localSheetId="1">#REF!</definedName>
    <definedName name="TP06_RSF_Suffix">#REF!</definedName>
    <definedName name="TP07_Columns" localSheetId="1">#REF!</definedName>
    <definedName name="TP07_Columns">#REF!</definedName>
    <definedName name="TP07_RSF" localSheetId="1">'[17]Lease Template'!#REF!</definedName>
    <definedName name="TP07_RSF">'[17]Lease Template'!#REF!</definedName>
    <definedName name="TP07_RSF_Suffix" localSheetId="1">'[17]Lease Template'!#REF!</definedName>
    <definedName name="TP07_RSF_Suffix">'[17]Lease Template'!#REF!</definedName>
    <definedName name="TP07_Short_Eff_RSF" localSheetId="1">'[17]Lease Template'!#REF!</definedName>
    <definedName name="TP07_Short_Eff_RSF">'[17]Lease Template'!#REF!</definedName>
    <definedName name="TP08_Columns" localSheetId="1">#REF!</definedName>
    <definedName name="TP08_Columns">#REF!</definedName>
    <definedName name="TP08_RSF_Suffix" localSheetId="1">#REF!</definedName>
    <definedName name="TP08_RSF_Suffix">#REF!</definedName>
    <definedName name="TP09_Columns" localSheetId="1">#REF!</definedName>
    <definedName name="TP09_Columns">#REF!</definedName>
    <definedName name="TP09_Long_Eff_RSF" localSheetId="1">'[17]Lease Template'!#REF!</definedName>
    <definedName name="TP09_Long_Eff_RSF">'[17]Lease Template'!#REF!</definedName>
    <definedName name="TP09_RSF" localSheetId="1">'[17]Lease Template'!#REF!</definedName>
    <definedName name="TP09_RSF">'[17]Lease Template'!#REF!</definedName>
    <definedName name="TP09_RSF_Suffix" localSheetId="1">'[17]Lease Template'!#REF!</definedName>
    <definedName name="TP09_RSF_Suffix">'[17]Lease Template'!#REF!</definedName>
    <definedName name="TP10_Columns" localSheetId="1">#REF!</definedName>
    <definedName name="TP10_Columns">#REF!</definedName>
    <definedName name="TP11_Columns" localSheetId="1">#REF!</definedName>
    <definedName name="TP11_Columns">#REF!</definedName>
    <definedName name="TP11_Long_Eff_RSF" localSheetId="1">'[17]Lease Template'!#REF!</definedName>
    <definedName name="TP11_Long_Eff_RSF">'[17]Lease Template'!#REF!</definedName>
    <definedName name="TP11_RSF" localSheetId="1">'[17]Lease Template'!#REF!</definedName>
    <definedName name="TP11_RSF">'[17]Lease Template'!#REF!</definedName>
    <definedName name="TP11_RSF_Suffix" localSheetId="1">#REF!</definedName>
    <definedName name="TP11_RSF_Suffix">#REF!</definedName>
    <definedName name="TP12_Columns" localSheetId="1">#REF!</definedName>
    <definedName name="TP12_Columns">#REF!</definedName>
    <definedName name="TP13_Columns" localSheetId="1">#REF!</definedName>
    <definedName name="TP13_Columns">#REF!</definedName>
    <definedName name="TP13_Long_Eff_RSF" localSheetId="1">'[17]Lease Template'!#REF!</definedName>
    <definedName name="TP13_Long_Eff_RSF">'[17]Lease Template'!#REF!</definedName>
    <definedName name="TP13_RSF" localSheetId="1">#REF!</definedName>
    <definedName name="TP13_RSF">#REF!</definedName>
    <definedName name="TP13_RSF_Suffix" localSheetId="1">#REF!</definedName>
    <definedName name="TP13_RSF_Suffix">#REF!</definedName>
    <definedName name="TP14_Columns" localSheetId="1">#REF!</definedName>
    <definedName name="TP14_Columns">#REF!</definedName>
    <definedName name="TP15_Columns" localSheetId="1">#REF!</definedName>
    <definedName name="TP15_Columns">#REF!</definedName>
    <definedName name="TP15_Long_Eff_RSF" localSheetId="1">'[17]Lease Template'!#REF!</definedName>
    <definedName name="TP15_Long_Eff_RSF">'[17]Lease Template'!#REF!</definedName>
    <definedName name="TP15_RSF" localSheetId="1">#REF!</definedName>
    <definedName name="TP15_RSF">#REF!</definedName>
    <definedName name="TP15_RSF_Suffix" localSheetId="1">#REF!</definedName>
    <definedName name="TP15_RSF_Suffix">#REF!</definedName>
    <definedName name="TP16_Long_Eff_RSF" localSheetId="1">'[17]Lease Template'!#REF!</definedName>
    <definedName name="TP16_Long_Eff_RSF">'[17]Lease Template'!#REF!</definedName>
    <definedName name="TP16_RSF" localSheetId="1">#REF!</definedName>
    <definedName name="TP16_RSF">#REF!</definedName>
    <definedName name="TP16_RSF_Suffix" localSheetId="1">#REF!</definedName>
    <definedName name="TP16_RSF_Suffix">#REF!</definedName>
    <definedName name="TPF_Cleaning">'[17]Lease Template'!$AI$767:$AI$769,'[17]Lease Template'!$A$661:$A$663</definedName>
    <definedName name="TPF_CPI">'[17]Lease Template'!$A$643:$A$645,'[17]Lease Template'!$AI$764:$AI$766</definedName>
    <definedName name="TPF_Electric">'[17]Lease Template'!$A$517:$A$519,'[17]Lease Template'!$AI$735:$AI$738</definedName>
    <definedName name="TPF_Free_Rent">'[17]Lease Template'!$AI$731:$AI$733,'[17]Lease Template'!$A$500:$A$501</definedName>
    <definedName name="TPF_Occupancy_Tax">'[17]Lease Template'!$A$681,'[17]Lease Template'!$AI$789:$AI$790</definedName>
    <definedName name="TPF_OE">'[17]Lease Template'!$A$572:$A$574,'[17]Lease Template'!$AI$747:$AI$750</definedName>
    <definedName name="TPF_PW">'[17]Lease Template'!$A$607:$A$609,'[17]Lease Template'!$AI$755:$AI$758</definedName>
    <definedName name="TPF_PWD">'[17]Lease Template'!$AI$759:$AI$763,'[17]Lease Template'!$A$625:$A$627</definedName>
    <definedName name="TPF_RETax">'[17]Lease Template'!$AI$739:$AI$742,'[17]Lease Template'!$A$534:$A$536</definedName>
    <definedName name="TPF_RETnyc">'[17]Lease Template'!$AI$743:$AI$746,'[17]Lease Template'!$A$555:$A$557</definedName>
    <definedName name="TPF_Tax_Benefits">'[17]Lease Template'!$AI$791:$AI$794,'[17]Lease Template'!$A$694</definedName>
    <definedName name="TPF_UT">'[17]Lease Template'!$AI$751:$AI$754,'[17]Lease Template'!$A$589:$A$591</definedName>
    <definedName name="UT_Matrix" localSheetId="1">#REF!</definedName>
    <definedName name="UT_Matrix">#REF!</definedName>
    <definedName name="UT_Matrix_Input" localSheetId="1">#REF!</definedName>
    <definedName name="UT_Matrix_Input">#REF!</definedName>
    <definedName name="UT_Occupancy_Tax?" localSheetId="1">#REF!</definedName>
    <definedName name="UT_Occupancy_Tax?">#REF!</definedName>
    <definedName name="UT_SF_Chg_Base" localSheetId="1">#REF!</definedName>
    <definedName name="UT_SF_Chg_Base">#REF!</definedName>
    <definedName name="UT_SF_Chg_Curr" localSheetId="1">#REF!</definedName>
    <definedName name="UT_SF_Chg_Curr">#REF!</definedName>
    <definedName name="UT_SF_Curr_Escal" localSheetId="1">#REF!</definedName>
    <definedName name="UT_SF_Curr_Escal">#REF!</definedName>
    <definedName name="UT_Start_Date" localSheetId="1">#REF!</definedName>
    <definedName name="UT_Start_Date">#REF!</definedName>
    <definedName name="UT_Start_Mth" localSheetId="1">#REF!</definedName>
    <definedName name="UT_Start_Mth">#REF!</definedName>
    <definedName name="UT_Start_Yr" localSheetId="1">#REF!</definedName>
    <definedName name="UT_Start_Yr">#REF!</definedName>
    <definedName name="UT_Title" localSheetId="1">#REF!</definedName>
    <definedName name="UT_Title">#REF!</definedName>
    <definedName name="Variance">'[9]Data Input'!$AA$20</definedName>
    <definedName name="View_Destination" localSheetId="1">#REF!</definedName>
    <definedName name="View_Destination">#REF!</definedName>
    <definedName name="VM" localSheetId="1">#REF!</definedName>
    <definedName name="VM">#REF!</definedName>
    <definedName name="Wholesale_Split">'[16]Studio Home Video'!$E$26</definedName>
    <definedName name="Work_Letter_Payout_Vector" localSheetId="1">#REF!</definedName>
    <definedName name="Work_Letter_Payout_Vector">#REF!</definedName>
    <definedName name="Work_Letter_Payout_Vector_Input" localSheetId="1">#REF!</definedName>
    <definedName name="Work_Letter_Payout_Vector_Input">#REF!</definedName>
    <definedName name="Work_Letter_SF" localSheetId="1">#REF!</definedName>
    <definedName name="Work_Letter_SF">#REF!</definedName>
    <definedName name="Work_Letter_Title" localSheetId="1">#REF!</definedName>
    <definedName name="Work_Letter_Title">#REF!</definedName>
    <definedName name="Year">'[24]Data Input'!$AA$18</definedName>
    <definedName name="Year_Variance">'[18]Data Input'!$AA$22</definedName>
    <definedName name="yr1_dmr" localSheetId="2">#REF!</definedName>
    <definedName name="yr1_dmr" localSheetId="1">#REF!</definedName>
    <definedName name="yr1_dmr" localSheetId="0">#REF!</definedName>
    <definedName name="yr1_dmr">#REF!</definedName>
    <definedName name="yr1_jv" localSheetId="1">#REF!</definedName>
    <definedName name="yr1_jv">#REF!</definedName>
    <definedName name="yr1_maintmargin" localSheetId="1">#REF!</definedName>
    <definedName name="yr1_maintmargin">#REF!</definedName>
    <definedName name="yr1_maintrev" localSheetId="1">#REF!</definedName>
    <definedName name="yr1_maintrev">#REF!</definedName>
    <definedName name="yr10_dmr" localSheetId="1">#REF!</definedName>
    <definedName name="yr10_dmr">#REF!</definedName>
    <definedName name="yr10_jv" localSheetId="1">#REF!</definedName>
    <definedName name="yr10_jv">#REF!</definedName>
    <definedName name="yr10_maintmargin" localSheetId="1">#REF!</definedName>
    <definedName name="yr10_maintmargin">#REF!</definedName>
    <definedName name="yr10_maintrev" localSheetId="1">#REF!</definedName>
    <definedName name="yr10_maintrev">#REF!</definedName>
    <definedName name="yr2_dmr" localSheetId="1">#REF!</definedName>
    <definedName name="yr2_dmr">#REF!</definedName>
    <definedName name="yr2_jv" localSheetId="1">#REF!</definedName>
    <definedName name="yr2_jv">#REF!</definedName>
    <definedName name="yr2_maintmargin" localSheetId="1">#REF!</definedName>
    <definedName name="yr2_maintmargin">#REF!</definedName>
    <definedName name="yr2_maintrev" localSheetId="1">#REF!</definedName>
    <definedName name="yr2_maintrev">#REF!</definedName>
    <definedName name="yr3_dmr" localSheetId="1">#REF!</definedName>
    <definedName name="yr3_dmr">#REF!</definedName>
    <definedName name="yr3_jv" localSheetId="1">#REF!</definedName>
    <definedName name="yr3_jv">#REF!</definedName>
    <definedName name="yr3_maintmargin" localSheetId="1">#REF!</definedName>
    <definedName name="yr3_maintmargin">#REF!</definedName>
    <definedName name="yr3_maintrev" localSheetId="1">#REF!</definedName>
    <definedName name="yr3_maintrev">#REF!</definedName>
    <definedName name="yr4_dmr" localSheetId="1">#REF!</definedName>
    <definedName name="yr4_dmr">#REF!</definedName>
    <definedName name="yr4_jv" localSheetId="1">#REF!</definedName>
    <definedName name="yr4_jv">#REF!</definedName>
    <definedName name="yr4_maintmargin" localSheetId="1">#REF!</definedName>
    <definedName name="yr4_maintmargin">#REF!</definedName>
    <definedName name="yr4_maintrev" localSheetId="1">#REF!</definedName>
    <definedName name="yr4_maintrev">#REF!</definedName>
    <definedName name="yr5_dmr" localSheetId="1">#REF!</definedName>
    <definedName name="yr5_dmr">#REF!</definedName>
    <definedName name="yr5_jv" localSheetId="1">#REF!</definedName>
    <definedName name="yr5_jv">#REF!</definedName>
    <definedName name="yr5_maintmargin" localSheetId="1">#REF!</definedName>
    <definedName name="yr5_maintmargin">#REF!</definedName>
    <definedName name="yr5_maintrev" localSheetId="1">#REF!</definedName>
    <definedName name="yr5_maintrev">#REF!</definedName>
    <definedName name="yr6_dmr" localSheetId="1">#REF!</definedName>
    <definedName name="yr6_dmr">#REF!</definedName>
    <definedName name="yr6_jv" localSheetId="1">#REF!</definedName>
    <definedName name="yr6_jv">#REF!</definedName>
    <definedName name="yr6_maintmargin" localSheetId="1">#REF!</definedName>
    <definedName name="yr6_maintmargin">#REF!</definedName>
    <definedName name="yr6_maintrev" localSheetId="1">#REF!</definedName>
    <definedName name="yr6_maintrev">#REF!</definedName>
    <definedName name="yr7_dmr" localSheetId="1">#REF!</definedName>
    <definedName name="yr7_dmr">#REF!</definedName>
    <definedName name="yr7_jv" localSheetId="1">#REF!</definedName>
    <definedName name="yr7_jv">#REF!</definedName>
    <definedName name="yr7_maintmargin" localSheetId="1">#REF!</definedName>
    <definedName name="yr7_maintmargin">#REF!</definedName>
    <definedName name="yr7_maintrev" localSheetId="1">#REF!</definedName>
    <definedName name="yr7_maintrev">#REF!</definedName>
    <definedName name="yr8_dmr" localSheetId="1">#REF!</definedName>
    <definedName name="yr8_dmr">#REF!</definedName>
    <definedName name="yr8_jv" localSheetId="1">#REF!</definedName>
    <definedName name="yr8_jv">#REF!</definedName>
    <definedName name="yr8_maintmargin" localSheetId="1">#REF!</definedName>
    <definedName name="yr8_maintmargin">#REF!</definedName>
    <definedName name="yr8_maintrev" localSheetId="1">#REF!</definedName>
    <definedName name="yr8_maintrev">#REF!</definedName>
    <definedName name="yr9_dmr" localSheetId="1">#REF!</definedName>
    <definedName name="yr9_dmr">#REF!</definedName>
    <definedName name="yr9_jv" localSheetId="1">#REF!</definedName>
    <definedName name="yr9_jv">#REF!</definedName>
    <definedName name="yr9_maintmargin" localSheetId="1">#REF!</definedName>
    <definedName name="yr9_maintmargin">#REF!</definedName>
    <definedName name="yr9_maintrev" localSheetId="1">#REF!</definedName>
    <definedName name="yr9_maintrev">#REF!</definedName>
    <definedName name="YTD" localSheetId="1">#REF!</definedName>
    <definedName name="YTD">#REF!</definedName>
    <definedName name="YTD_Name">[20]Kicker!$AD$23</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30" i="10" l="1"/>
  <c r="AR49" i="10"/>
  <c r="AR43" i="10"/>
  <c r="AR37" i="10"/>
  <c r="AR30" i="10"/>
  <c r="AR15" i="10"/>
  <c r="AR12" i="10"/>
  <c r="AQ29" i="8"/>
  <c r="AP115" i="8"/>
  <c r="AP78" i="8"/>
  <c r="AP55" i="8"/>
  <c r="AP64" i="8" s="1"/>
  <c r="AP50" i="8"/>
  <c r="AP38" i="8"/>
  <c r="AP29" i="8"/>
  <c r="AP28" i="8"/>
  <c r="AP27" i="8"/>
  <c r="AP18" i="8"/>
  <c r="AP11" i="8"/>
  <c r="AP66" i="8" l="1"/>
  <c r="AP73" i="8" s="1"/>
  <c r="AP77" i="8" s="1"/>
  <c r="AP79" i="8" s="1"/>
  <c r="AP113" i="8"/>
  <c r="AP35" i="8"/>
  <c r="AP24" i="8"/>
  <c r="AP117" i="8" s="1"/>
  <c r="AP19" i="8"/>
  <c r="AP111" i="8"/>
  <c r="AP33" i="8"/>
  <c r="AP12" i="8"/>
  <c r="AS49" i="10"/>
  <c r="AS43" i="10"/>
  <c r="AS37" i="10"/>
  <c r="AP81" i="8" l="1"/>
  <c r="AP88" i="8"/>
  <c r="AP93" i="8" s="1"/>
  <c r="AP102" i="8" s="1"/>
  <c r="AP40" i="8"/>
  <c r="AP22" i="8"/>
  <c r="AQ115" i="8"/>
  <c r="AQ55" i="8"/>
  <c r="AQ64" i="8" s="1"/>
  <c r="AQ50" i="8"/>
  <c r="AQ28" i="8"/>
  <c r="AQ27" i="8"/>
  <c r="AQ18" i="8"/>
  <c r="AQ11" i="8"/>
  <c r="AP103" i="8" l="1"/>
  <c r="AP105" i="8"/>
  <c r="AP107" i="8" s="1"/>
  <c r="AQ24" i="8"/>
  <c r="AQ111" i="8"/>
  <c r="AQ113" i="8"/>
  <c r="AQ66" i="8"/>
  <c r="AQ73" i="8" s="1"/>
  <c r="AQ77" i="8" s="1"/>
  <c r="AS15" i="10"/>
  <c r="AS12" i="10"/>
  <c r="AQ117" i="8" l="1"/>
  <c r="AQ12" i="8"/>
  <c r="AQ40" i="8"/>
  <c r="AQ19" i="8"/>
  <c r="AQ22" i="8"/>
  <c r="AM29" i="8"/>
  <c r="AL29" i="8"/>
  <c r="AK29" i="8"/>
  <c r="AM28" i="8" l="1"/>
  <c r="AL28" i="8"/>
  <c r="AK28" i="8"/>
  <c r="AM27" i="8"/>
  <c r="AL27" i="8"/>
  <c r="AK27" i="8"/>
  <c r="AO80" i="8" l="1"/>
  <c r="AO82" i="8"/>
  <c r="AO96" i="8"/>
  <c r="AO84" i="8"/>
  <c r="AO75" i="8"/>
  <c r="AJ101" i="8" l="1"/>
  <c r="AE101" i="8"/>
  <c r="Z101" i="8"/>
  <c r="U101" i="8"/>
  <c r="P101" i="8"/>
  <c r="AO94" i="8"/>
  <c r="AO57" i="8"/>
  <c r="AO95" i="8"/>
  <c r="AO104" i="8"/>
  <c r="AO101" i="8"/>
  <c r="AO99" i="8"/>
  <c r="AO98" i="8"/>
  <c r="AO97" i="8"/>
  <c r="AO92" i="8"/>
  <c r="AO91" i="8"/>
  <c r="AO89" i="8"/>
  <c r="AN85" i="8"/>
  <c r="AO72" i="8"/>
  <c r="AQ15" i="10" l="1"/>
  <c r="AQ12" i="10" l="1"/>
  <c r="AN5" i="8"/>
  <c r="AN29" i="8" l="1"/>
  <c r="AN27" i="8"/>
  <c r="AN28" i="8"/>
  <c r="AP49" i="10"/>
  <c r="AQ49" i="10" s="1"/>
  <c r="AP43" i="10"/>
  <c r="AQ43" i="10" s="1"/>
  <c r="AP37" i="10"/>
  <c r="AQ37" i="10" s="1"/>
  <c r="AP30" i="10"/>
  <c r="AQ30" i="10" s="1"/>
  <c r="AQ48" i="10"/>
  <c r="AQ47" i="10"/>
  <c r="AQ46" i="10"/>
  <c r="AQ42" i="10"/>
  <c r="AQ41" i="10"/>
  <c r="AQ40" i="10"/>
  <c r="AQ36" i="10"/>
  <c r="AQ35" i="10"/>
  <c r="AQ34" i="10"/>
  <c r="AQ29" i="10"/>
  <c r="AQ28" i="10"/>
  <c r="AQ27" i="10"/>
  <c r="AO106" i="8" l="1"/>
  <c r="AO71" i="8"/>
  <c r="AO70" i="8"/>
  <c r="AO69" i="8"/>
  <c r="AO68" i="8"/>
  <c r="AO63" i="8"/>
  <c r="AO61" i="8"/>
  <c r="AO60" i="8"/>
  <c r="AO59" i="8"/>
  <c r="AO58" i="8"/>
  <c r="AO54" i="8"/>
  <c r="AO48" i="8"/>
  <c r="AO45" i="8"/>
  <c r="AO43" i="8"/>
  <c r="AO21" i="8"/>
  <c r="AO17" i="8"/>
  <c r="AO16" i="8"/>
  <c r="AO15" i="8"/>
  <c r="AO28" i="8" s="1"/>
  <c r="AO14" i="8"/>
  <c r="AO10" i="8"/>
  <c r="AO9" i="8"/>
  <c r="AO29" i="8" s="1"/>
  <c r="AN55" i="8"/>
  <c r="AN64" i="8" s="1"/>
  <c r="AN50" i="8"/>
  <c r="AN38" i="8"/>
  <c r="AM38" i="8"/>
  <c r="AN11" i="8"/>
  <c r="AN33" i="8" s="1"/>
  <c r="AN18" i="8"/>
  <c r="AO27" i="8" l="1"/>
  <c r="AN24" i="8"/>
  <c r="AO115" i="8"/>
  <c r="AN35" i="8"/>
  <c r="AO49" i="10"/>
  <c r="AO43" i="10"/>
  <c r="AO37" i="10"/>
  <c r="AO30" i="10" l="1"/>
  <c r="K21" i="8"/>
  <c r="AM55" i="8" l="1"/>
  <c r="AM64" i="8" l="1"/>
  <c r="AM50" i="8"/>
  <c r="AM18" i="8"/>
  <c r="AM11" i="8"/>
  <c r="AM85" i="8"/>
  <c r="AM93" i="8"/>
  <c r="AM102" i="8" s="1"/>
  <c r="AM105" i="8" s="1"/>
  <c r="AM115" i="8"/>
  <c r="AN78" i="8"/>
  <c r="AN76" i="8"/>
  <c r="AO76" i="8" s="1"/>
  <c r="AO78" i="8" l="1"/>
  <c r="AQ78" i="8" s="1"/>
  <c r="AQ79" i="8" s="1"/>
  <c r="AM66" i="8"/>
  <c r="AM35" i="8"/>
  <c r="AM24" i="8"/>
  <c r="AM12" i="8" s="1"/>
  <c r="AM33" i="8"/>
  <c r="AM111" i="8"/>
  <c r="AM113" i="8"/>
  <c r="AM107" i="8"/>
  <c r="AL18" i="8"/>
  <c r="AL11" i="8"/>
  <c r="AQ93" i="8" l="1"/>
  <c r="AQ102" i="8" s="1"/>
  <c r="AQ81" i="8"/>
  <c r="AM73" i="8"/>
  <c r="AM77" i="8" s="1"/>
  <c r="AM79" i="8" s="1"/>
  <c r="AM81" i="8" s="1"/>
  <c r="AM103" i="8"/>
  <c r="AM19" i="8"/>
  <c r="AM117" i="8"/>
  <c r="AM40" i="8"/>
  <c r="AM22" i="8"/>
  <c r="AN12" i="10"/>
  <c r="AQ103" i="8" l="1"/>
  <c r="AQ105" i="8"/>
  <c r="AQ107" i="8" s="1"/>
  <c r="AN49" i="10"/>
  <c r="AN43" i="10"/>
  <c r="AN37" i="10"/>
  <c r="AN30" i="10"/>
  <c r="AN115" i="8" l="1"/>
  <c r="AN113" i="8"/>
  <c r="AN40" i="8"/>
  <c r="AN111" i="8" l="1"/>
  <c r="AN117" i="8"/>
  <c r="AN22" i="8"/>
  <c r="AN19" i="8"/>
  <c r="AN12" i="8"/>
  <c r="AL115" i="8"/>
  <c r="AL93" i="8"/>
  <c r="AL102" i="8" s="1"/>
  <c r="AL85" i="8"/>
  <c r="AL55" i="8"/>
  <c r="AL50" i="8"/>
  <c r="AL38" i="8"/>
  <c r="AL35" i="8"/>
  <c r="AL33" i="8"/>
  <c r="AL113" i="8"/>
  <c r="AL111" i="8"/>
  <c r="AM12" i="10"/>
  <c r="AL64" i="8" l="1"/>
  <c r="AL66" i="8" s="1"/>
  <c r="AL105" i="8"/>
  <c r="AL107" i="8" s="1"/>
  <c r="AL24" i="8"/>
  <c r="AL12" i="8" s="1"/>
  <c r="AK55" i="8"/>
  <c r="AL73" i="8" l="1"/>
  <c r="AL77" i="8" s="1"/>
  <c r="AL79" i="8" s="1"/>
  <c r="AL81" i="8" s="1"/>
  <c r="AO55" i="8"/>
  <c r="AL103" i="8"/>
  <c r="AL19" i="8"/>
  <c r="AL22" i="8"/>
  <c r="AL117" i="8"/>
  <c r="AL40" i="8"/>
  <c r="AM49" i="10"/>
  <c r="AL49" i="10"/>
  <c r="AM43" i="10"/>
  <c r="AM37" i="10"/>
  <c r="AM30" i="10"/>
  <c r="AK115" i="8" l="1"/>
  <c r="AK93" i="8"/>
  <c r="AK102" i="8" s="1"/>
  <c r="AK105" i="8" s="1"/>
  <c r="AK85" i="8"/>
  <c r="AO85" i="8" s="1"/>
  <c r="AK64" i="8"/>
  <c r="AK50" i="8"/>
  <c r="AO50" i="8" s="1"/>
  <c r="AK38" i="8"/>
  <c r="AO38" i="8" s="1"/>
  <c r="AK18" i="8"/>
  <c r="AK11" i="8"/>
  <c r="AK12" i="10"/>
  <c r="AJ12" i="10"/>
  <c r="AI12" i="10"/>
  <c r="AH12" i="10"/>
  <c r="AL11" i="10"/>
  <c r="AL9" i="10"/>
  <c r="AJ5" i="8"/>
  <c r="AK111" i="8" l="1"/>
  <c r="AO11" i="8"/>
  <c r="AK113" i="8"/>
  <c r="AO18" i="8"/>
  <c r="AK107" i="8"/>
  <c r="AK33" i="8"/>
  <c r="AO33" i="8" s="1"/>
  <c r="AK66" i="8"/>
  <c r="AK24" i="8"/>
  <c r="AK35" i="8"/>
  <c r="AO35" i="8" s="1"/>
  <c r="AJ106" i="8"/>
  <c r="AK73" i="8" l="1"/>
  <c r="AK77" i="8" s="1"/>
  <c r="AK79" i="8" s="1"/>
  <c r="AK81" i="8" s="1"/>
  <c r="AK19" i="8"/>
  <c r="AO24" i="8"/>
  <c r="AO19" i="8" s="1"/>
  <c r="AO111" i="8"/>
  <c r="AO12" i="8"/>
  <c r="AO113" i="8"/>
  <c r="AK12" i="8"/>
  <c r="AK40" i="8"/>
  <c r="AO40" i="8" s="1"/>
  <c r="AK103" i="8"/>
  <c r="AK22" i="8"/>
  <c r="AK117" i="8"/>
  <c r="AJ84" i="8"/>
  <c r="AJ54" i="8"/>
  <c r="AJ53" i="8"/>
  <c r="AJ45" i="8"/>
  <c r="AJ14" i="8"/>
  <c r="AJ10" i="8"/>
  <c r="AO117" i="8" l="1"/>
  <c r="AO22" i="8"/>
  <c r="AI115" i="8"/>
  <c r="AI38" i="8"/>
  <c r="AJ104" i="8"/>
  <c r="AJ100" i="8"/>
  <c r="AJ99" i="8"/>
  <c r="AJ98" i="8"/>
  <c r="AJ97" i="8"/>
  <c r="AJ96" i="8"/>
  <c r="AJ95" i="8"/>
  <c r="AJ94" i="8"/>
  <c r="AI93" i="8"/>
  <c r="AI102" i="8" s="1"/>
  <c r="AJ92" i="8"/>
  <c r="AJ91" i="8"/>
  <c r="AJ90" i="8"/>
  <c r="AJ89" i="8"/>
  <c r="AJ88" i="8"/>
  <c r="AJ80" i="8"/>
  <c r="AJ78" i="8"/>
  <c r="AJ76" i="8"/>
  <c r="AJ75" i="8"/>
  <c r="AJ71" i="8"/>
  <c r="AJ70" i="8"/>
  <c r="AJ69" i="8"/>
  <c r="AJ68" i="8"/>
  <c r="AJ63" i="8"/>
  <c r="AJ61" i="8"/>
  <c r="AJ60" i="8"/>
  <c r="AJ59" i="8"/>
  <c r="AJ58" i="8"/>
  <c r="AJ57" i="8"/>
  <c r="AJ56" i="8"/>
  <c r="AI55" i="8"/>
  <c r="AI64" i="8" s="1"/>
  <c r="AI50" i="8"/>
  <c r="AJ48" i="8"/>
  <c r="AJ43" i="8"/>
  <c r="AJ21" i="8"/>
  <c r="AI18" i="8"/>
  <c r="AJ17" i="8"/>
  <c r="AJ16" i="8"/>
  <c r="AJ15" i="8"/>
  <c r="AI11" i="8"/>
  <c r="AJ9" i="8"/>
  <c r="AI6" i="8"/>
  <c r="AH6" i="8"/>
  <c r="AG6" i="8"/>
  <c r="AF6" i="8"/>
  <c r="AE6" i="8"/>
  <c r="AD6" i="8"/>
  <c r="AC6" i="8"/>
  <c r="AB6" i="8"/>
  <c r="AA6" i="8"/>
  <c r="Z6" i="8"/>
  <c r="Y6" i="8"/>
  <c r="X6" i="8"/>
  <c r="W6" i="8"/>
  <c r="V6" i="8"/>
  <c r="U6" i="8"/>
  <c r="T6" i="8"/>
  <c r="S6" i="8"/>
  <c r="R6" i="8"/>
  <c r="Q6" i="8"/>
  <c r="P6" i="8"/>
  <c r="O6" i="8"/>
  <c r="N6" i="8"/>
  <c r="M6" i="8"/>
  <c r="L6" i="8"/>
  <c r="K6" i="8"/>
  <c r="J6" i="8"/>
  <c r="I6" i="8"/>
  <c r="H6" i="8"/>
  <c r="G6" i="8"/>
  <c r="F6" i="8"/>
  <c r="E6" i="8"/>
  <c r="D6" i="8"/>
  <c r="C6" i="8"/>
  <c r="B6" i="8"/>
  <c r="AL10" i="10"/>
  <c r="AL12" i="10" s="1"/>
  <c r="D27" i="10"/>
  <c r="D28" i="10"/>
  <c r="D29" i="10"/>
  <c r="D37" i="10"/>
  <c r="D43" i="10"/>
  <c r="D49" i="10"/>
  <c r="B29" i="8" l="1"/>
  <c r="B28" i="8"/>
  <c r="B27" i="8"/>
  <c r="D29" i="8"/>
  <c r="D28" i="8"/>
  <c r="D27" i="8"/>
  <c r="C29" i="8"/>
  <c r="C28" i="8"/>
  <c r="C27" i="8"/>
  <c r="W29" i="8"/>
  <c r="W27" i="8"/>
  <c r="W28" i="8"/>
  <c r="AF29" i="8"/>
  <c r="AF28" i="8"/>
  <c r="AF27" i="8"/>
  <c r="R29" i="8"/>
  <c r="R28" i="8"/>
  <c r="R27" i="8"/>
  <c r="H29" i="8"/>
  <c r="H27" i="8"/>
  <c r="H28" i="8"/>
  <c r="S29" i="8"/>
  <c r="S28" i="8"/>
  <c r="S27" i="8"/>
  <c r="E29" i="8"/>
  <c r="E28" i="8"/>
  <c r="E27" i="8"/>
  <c r="AG29" i="8"/>
  <c r="AG28" i="8"/>
  <c r="AG27" i="8"/>
  <c r="AH29" i="8"/>
  <c r="AH27" i="8"/>
  <c r="AH28" i="8"/>
  <c r="AI29" i="8"/>
  <c r="AI28" i="8"/>
  <c r="AI27" i="8"/>
  <c r="V29" i="8"/>
  <c r="V28" i="8"/>
  <c r="V27" i="8"/>
  <c r="I29" i="8"/>
  <c r="I27" i="8"/>
  <c r="I28" i="8"/>
  <c r="X29" i="8"/>
  <c r="X27" i="8"/>
  <c r="X28" i="8"/>
  <c r="Y29" i="8"/>
  <c r="Y27" i="8"/>
  <c r="Y28" i="8"/>
  <c r="N29" i="8"/>
  <c r="N28" i="8"/>
  <c r="N27" i="8"/>
  <c r="AD29" i="8"/>
  <c r="AD28" i="8"/>
  <c r="AD27" i="8"/>
  <c r="Q29" i="8"/>
  <c r="Q28" i="8"/>
  <c r="Q27" i="8"/>
  <c r="T29" i="8"/>
  <c r="T28" i="8"/>
  <c r="T27" i="8"/>
  <c r="G29" i="8"/>
  <c r="G27" i="8"/>
  <c r="G28" i="8"/>
  <c r="J29" i="8"/>
  <c r="J27" i="8"/>
  <c r="J28" i="8"/>
  <c r="AA29" i="8"/>
  <c r="AA27" i="8"/>
  <c r="AA28" i="8"/>
  <c r="L29" i="8"/>
  <c r="L27" i="8"/>
  <c r="L28" i="8"/>
  <c r="AB29" i="8"/>
  <c r="AB27" i="8"/>
  <c r="AB28" i="8"/>
  <c r="M29" i="8"/>
  <c r="M27" i="8"/>
  <c r="M28" i="8"/>
  <c r="AC29" i="8"/>
  <c r="AC27" i="8"/>
  <c r="AC28" i="8"/>
  <c r="O29" i="8"/>
  <c r="O28" i="8"/>
  <c r="O27" i="8"/>
  <c r="AJ115" i="8"/>
  <c r="AI33" i="8"/>
  <c r="AI113" i="8"/>
  <c r="AI35" i="8"/>
  <c r="AJ93" i="8"/>
  <c r="AJ6" i="8"/>
  <c r="AJ29" i="8" s="1"/>
  <c r="D30" i="10"/>
  <c r="AJ102" i="8"/>
  <c r="AI66" i="8"/>
  <c r="AI24" i="8"/>
  <c r="AI40" i="8" s="1"/>
  <c r="AI111" i="8"/>
  <c r="AI105" i="8"/>
  <c r="AJ27" i="8" l="1"/>
  <c r="AJ28" i="8"/>
  <c r="AI73" i="8"/>
  <c r="AI77" i="8" s="1"/>
  <c r="AI79" i="8" s="1"/>
  <c r="AI81" i="8" s="1"/>
  <c r="AI117" i="8"/>
  <c r="AI103" i="8"/>
  <c r="AI22" i="8"/>
  <c r="AI12" i="8"/>
  <c r="AI19" i="8"/>
  <c r="AI107" i="8"/>
  <c r="AL43" i="10"/>
  <c r="AK49" i="10"/>
  <c r="AK43" i="10"/>
  <c r="AL37" i="10"/>
  <c r="AK37" i="10"/>
  <c r="AL30" i="10" l="1"/>
  <c r="AK30" i="10"/>
  <c r="AJ37" i="10" l="1"/>
  <c r="AJ43" i="10"/>
  <c r="AJ49" i="10"/>
  <c r="AH55" i="8" l="1"/>
  <c r="AJ30" i="10" l="1"/>
  <c r="AH115" i="8"/>
  <c r="AH93" i="8"/>
  <c r="AH102" i="8" s="1"/>
  <c r="AH64" i="8"/>
  <c r="AH50" i="8"/>
  <c r="AH11" i="8"/>
  <c r="AH111" i="8" s="1"/>
  <c r="AH18" i="8"/>
  <c r="AH113" i="8" l="1"/>
  <c r="AH24" i="8"/>
  <c r="AH19" i="8" s="1"/>
  <c r="AH105" i="8"/>
  <c r="AH66" i="8"/>
  <c r="AH38" i="8"/>
  <c r="AH35" i="8"/>
  <c r="AH33" i="8"/>
  <c r="AH73" i="8" l="1"/>
  <c r="AH77" i="8" s="1"/>
  <c r="AH79" i="8" s="1"/>
  <c r="AH81" i="8" s="1"/>
  <c r="AH107" i="8"/>
  <c r="AH103" i="8"/>
  <c r="AH117" i="8"/>
  <c r="AH22" i="8"/>
  <c r="AH40" i="8"/>
  <c r="AH12" i="8"/>
  <c r="AA93" i="8"/>
  <c r="AI49" i="10" l="1"/>
  <c r="AI43" i="10"/>
  <c r="AI37" i="10"/>
  <c r="AI30" i="10"/>
  <c r="AG115" i="8" l="1"/>
  <c r="AG93" i="8"/>
  <c r="AG102" i="8" s="1"/>
  <c r="AG64" i="8"/>
  <c r="AG50" i="8"/>
  <c r="AG38" i="8"/>
  <c r="AG18" i="8"/>
  <c r="AG113" i="8" s="1"/>
  <c r="AG11" i="8"/>
  <c r="AG33" i="8" s="1"/>
  <c r="AG66" i="8" l="1"/>
  <c r="AG24" i="8"/>
  <c r="AG105" i="8"/>
  <c r="AG107" i="8" s="1"/>
  <c r="AG35" i="8"/>
  <c r="AG111" i="8"/>
  <c r="AH49" i="10"/>
  <c r="AH43" i="10"/>
  <c r="AH37" i="10"/>
  <c r="AH30" i="10"/>
  <c r="AF55" i="8"/>
  <c r="AJ55" i="8" s="1"/>
  <c r="AJ64" i="8" s="1"/>
  <c r="AF115" i="8"/>
  <c r="AF93" i="8"/>
  <c r="AF102" i="8" s="1"/>
  <c r="AF85" i="8"/>
  <c r="AJ85" i="8" s="1"/>
  <c r="AF50" i="8"/>
  <c r="AJ50" i="8" s="1"/>
  <c r="AF38" i="8"/>
  <c r="AJ38" i="8" s="1"/>
  <c r="AF18" i="8"/>
  <c r="AJ18" i="8" s="1"/>
  <c r="AF11" i="8"/>
  <c r="AJ11" i="8" s="1"/>
  <c r="AE60" i="8"/>
  <c r="AG73" i="8" l="1"/>
  <c r="AG77" i="8" s="1"/>
  <c r="AG79" i="8" s="1"/>
  <c r="AG81" i="8" s="1"/>
  <c r="AJ113" i="8"/>
  <c r="AJ66" i="8"/>
  <c r="AJ111" i="8"/>
  <c r="AF111" i="8"/>
  <c r="AF35" i="8"/>
  <c r="AJ35" i="8" s="1"/>
  <c r="AF64" i="8"/>
  <c r="AF66" i="8" s="1"/>
  <c r="AG19" i="8"/>
  <c r="AG103" i="8"/>
  <c r="AG12" i="8"/>
  <c r="AG22" i="8"/>
  <c r="AG117" i="8"/>
  <c r="AG40" i="8"/>
  <c r="AF24" i="8"/>
  <c r="AJ24" i="8" s="1"/>
  <c r="AF105" i="8"/>
  <c r="AF33" i="8"/>
  <c r="AJ33" i="8" s="1"/>
  <c r="AF113" i="8"/>
  <c r="AA64" i="8"/>
  <c r="AJ19" i="8" l="1"/>
  <c r="AF73" i="8"/>
  <c r="AF77" i="8" s="1"/>
  <c r="AF79" i="8" s="1"/>
  <c r="AF81" i="8" s="1"/>
  <c r="AJ73" i="8"/>
  <c r="AJ77" i="8" s="1"/>
  <c r="AJ79" i="8" s="1"/>
  <c r="AJ81" i="8" s="1"/>
  <c r="AJ117" i="8"/>
  <c r="AJ12" i="8"/>
  <c r="AJ103" i="8"/>
  <c r="AJ22" i="8"/>
  <c r="AF107" i="8"/>
  <c r="AJ105" i="8"/>
  <c r="AJ107" i="8" s="1"/>
  <c r="AF40" i="8"/>
  <c r="AJ40" i="8" s="1"/>
  <c r="AF22" i="8"/>
  <c r="AF103" i="8"/>
  <c r="AF19" i="8"/>
  <c r="AF117" i="8"/>
  <c r="AF12" i="8"/>
  <c r="AE17" i="8"/>
  <c r="AE16" i="8"/>
  <c r="AE15" i="8"/>
  <c r="AE28" i="8" s="1"/>
  <c r="AE14" i="8"/>
  <c r="AE9" i="8"/>
  <c r="AE29" i="8" l="1"/>
  <c r="AE27" i="8"/>
  <c r="AE11" i="8"/>
  <c r="AE18" i="8"/>
  <c r="AE54" i="8" l="1"/>
  <c r="AF12" i="10" l="1"/>
  <c r="AE106" i="8" l="1"/>
  <c r="AG11" i="10"/>
  <c r="AG10" i="10"/>
  <c r="AG9" i="10"/>
  <c r="AG49" i="10" l="1"/>
  <c r="AF49" i="10"/>
  <c r="AG43" i="10"/>
  <c r="AF43" i="10"/>
  <c r="AG37" i="10"/>
  <c r="AF37" i="10"/>
  <c r="AG30" i="10"/>
  <c r="AF30" i="10"/>
  <c r="AD115" i="8"/>
  <c r="AE104" i="8"/>
  <c r="AE100" i="8"/>
  <c r="AE99" i="8"/>
  <c r="AE98" i="8"/>
  <c r="AE97" i="8"/>
  <c r="AE96" i="8"/>
  <c r="AE95" i="8"/>
  <c r="AE94" i="8"/>
  <c r="AE92" i="8"/>
  <c r="AE91" i="8"/>
  <c r="AE90" i="8"/>
  <c r="AE89" i="8"/>
  <c r="AE88" i="8"/>
  <c r="AD93" i="8"/>
  <c r="AD102" i="8" s="1"/>
  <c r="AE84" i="8"/>
  <c r="AE80" i="8"/>
  <c r="AE76" i="8"/>
  <c r="AE75" i="8"/>
  <c r="AE71" i="8"/>
  <c r="AE70" i="8"/>
  <c r="AE69" i="8"/>
  <c r="AE68" i="8"/>
  <c r="AD55" i="8"/>
  <c r="AE63" i="8"/>
  <c r="AE61" i="8"/>
  <c r="AE59" i="8"/>
  <c r="AE58" i="8"/>
  <c r="AE57" i="8"/>
  <c r="AE56" i="8"/>
  <c r="AE53" i="8"/>
  <c r="AE113" i="8" l="1"/>
  <c r="AE111" i="8"/>
  <c r="AE38" i="8"/>
  <c r="AE115" i="8"/>
  <c r="AE35" i="8"/>
  <c r="AE33" i="8"/>
  <c r="AD50" i="8"/>
  <c r="AD38" i="8"/>
  <c r="AD11" i="8"/>
  <c r="AD111" i="8" s="1"/>
  <c r="AD64" i="8"/>
  <c r="AE24" i="8"/>
  <c r="AE22" i="8" l="1"/>
  <c r="AE12" i="8"/>
  <c r="AD35" i="8"/>
  <c r="AD113" i="8"/>
  <c r="AE19" i="8"/>
  <c r="AD66" i="8"/>
  <c r="AD73" i="8" s="1"/>
  <c r="AD24" i="8"/>
  <c r="AD117" i="8" s="1"/>
  <c r="AD33" i="8"/>
  <c r="AE49" i="10"/>
  <c r="AE43" i="10"/>
  <c r="AE37" i="10"/>
  <c r="AE30" i="10"/>
  <c r="AD19" i="8" l="1"/>
  <c r="AD40" i="8"/>
  <c r="AD22" i="8"/>
  <c r="AD12" i="8"/>
  <c r="AE78" i="8"/>
  <c r="AD77" i="8" l="1"/>
  <c r="AD79" i="8" l="1"/>
  <c r="AD81" i="8" s="1"/>
  <c r="AC55" i="8"/>
  <c r="AE55" i="8" s="1"/>
  <c r="AC18" i="8"/>
  <c r="AC11" i="8"/>
  <c r="AC24" i="8" l="1"/>
  <c r="AC19" i="8" s="1"/>
  <c r="AC64" i="8"/>
  <c r="AC115" i="8"/>
  <c r="AC113" i="8"/>
  <c r="AC111" i="8"/>
  <c r="AC93" i="8"/>
  <c r="AC50" i="8"/>
  <c r="AC38" i="8"/>
  <c r="AC35" i="8"/>
  <c r="AC33" i="8"/>
  <c r="AD49" i="10"/>
  <c r="AD43" i="10"/>
  <c r="AD37" i="10"/>
  <c r="AC22" i="8" l="1"/>
  <c r="AC12" i="8"/>
  <c r="AC102" i="8"/>
  <c r="AC103" i="8" s="1"/>
  <c r="AC40" i="8"/>
  <c r="AC117" i="8"/>
  <c r="AC66" i="8"/>
  <c r="AC73" i="8" s="1"/>
  <c r="AD12" i="10"/>
  <c r="AG12" i="10" s="1"/>
  <c r="AD30" i="10"/>
  <c r="AB115" i="8"/>
  <c r="AB93" i="8"/>
  <c r="AB102" i="8" s="1"/>
  <c r="AB64" i="8"/>
  <c r="AB50" i="8"/>
  <c r="AB38" i="8"/>
  <c r="AB18" i="8"/>
  <c r="AB11" i="8"/>
  <c r="AB33" i="8" s="1"/>
  <c r="AC29" i="10"/>
  <c r="AC30" i="10" s="1"/>
  <c r="AB105" i="8" l="1"/>
  <c r="AB107" i="8" s="1"/>
  <c r="AC105" i="8"/>
  <c r="AC107" i="8" s="1"/>
  <c r="AB66" i="8"/>
  <c r="AB113" i="8"/>
  <c r="AB35" i="8"/>
  <c r="AB24" i="8"/>
  <c r="AB19" i="8" s="1"/>
  <c r="AB111" i="8"/>
  <c r="AB73" i="8" l="1"/>
  <c r="AB77" i="8" s="1"/>
  <c r="AB79" i="8" s="1"/>
  <c r="AB81" i="8" s="1"/>
  <c r="AB103" i="8"/>
  <c r="AC77" i="8"/>
  <c r="AC79" i="8" s="1"/>
  <c r="AC81" i="8" s="1"/>
  <c r="AB12" i="8"/>
  <c r="AB22" i="8"/>
  <c r="AB117" i="8"/>
  <c r="AB40" i="8"/>
  <c r="AC49" i="10"/>
  <c r="AC43" i="10"/>
  <c r="AC37" i="10"/>
  <c r="AA115" i="8"/>
  <c r="AA85" i="8"/>
  <c r="AE85" i="8" s="1"/>
  <c r="AE64" i="8"/>
  <c r="AA50" i="8"/>
  <c r="AE50" i="8" s="1"/>
  <c r="AE117" i="8" s="1"/>
  <c r="AA38" i="8"/>
  <c r="AA18" i="8"/>
  <c r="AA11" i="8"/>
  <c r="D12" i="10"/>
  <c r="E12" i="10"/>
  <c r="F12" i="10"/>
  <c r="G12" i="10"/>
  <c r="H12" i="10"/>
  <c r="I12" i="10"/>
  <c r="J12" i="10"/>
  <c r="K12" i="10"/>
  <c r="L12" i="10"/>
  <c r="N12" i="10"/>
  <c r="O12" i="10"/>
  <c r="P12" i="10"/>
  <c r="Q12" i="10"/>
  <c r="S12" i="10"/>
  <c r="T12" i="10"/>
  <c r="U12" i="10"/>
  <c r="V12" i="10"/>
  <c r="X12" i="10"/>
  <c r="Y12" i="10"/>
  <c r="Z12" i="10"/>
  <c r="AA12" i="10"/>
  <c r="E27" i="10"/>
  <c r="F27" i="10"/>
  <c r="G27" i="10"/>
  <c r="H27" i="10"/>
  <c r="I27" i="10"/>
  <c r="J27" i="10"/>
  <c r="E28" i="10"/>
  <c r="F28" i="10"/>
  <c r="G28" i="10"/>
  <c r="H28" i="10"/>
  <c r="I28" i="10"/>
  <c r="J28" i="10"/>
  <c r="E29" i="10"/>
  <c r="F29" i="10"/>
  <c r="G29" i="10"/>
  <c r="H29" i="10"/>
  <c r="I29" i="10"/>
  <c r="J29" i="10"/>
  <c r="K30" i="10"/>
  <c r="L30" i="10"/>
  <c r="M30" i="10"/>
  <c r="N30" i="10"/>
  <c r="O30" i="10"/>
  <c r="P30" i="10"/>
  <c r="Q30" i="10"/>
  <c r="R30" i="10"/>
  <c r="S30" i="10"/>
  <c r="T30" i="10"/>
  <c r="U30" i="10"/>
  <c r="V30" i="10"/>
  <c r="W30" i="10"/>
  <c r="X30" i="10"/>
  <c r="Y30" i="10"/>
  <c r="Z30" i="10"/>
  <c r="AA30" i="10"/>
  <c r="AB30" i="10"/>
  <c r="E37" i="10"/>
  <c r="F37" i="10"/>
  <c r="G37" i="10"/>
  <c r="H37" i="10"/>
  <c r="I37" i="10"/>
  <c r="J37" i="10"/>
  <c r="K37" i="10"/>
  <c r="L37" i="10"/>
  <c r="M37" i="10"/>
  <c r="N37" i="10"/>
  <c r="O37" i="10"/>
  <c r="P37" i="10"/>
  <c r="Q37" i="10"/>
  <c r="R37" i="10"/>
  <c r="S37" i="10"/>
  <c r="T37" i="10"/>
  <c r="U37" i="10"/>
  <c r="V37" i="10"/>
  <c r="W37" i="10"/>
  <c r="X37" i="10"/>
  <c r="Y37" i="10"/>
  <c r="Z37" i="10"/>
  <c r="AA37" i="10"/>
  <c r="AB37" i="10"/>
  <c r="E43" i="10"/>
  <c r="F43" i="10"/>
  <c r="G43" i="10"/>
  <c r="H43" i="10"/>
  <c r="I43" i="10"/>
  <c r="J43" i="10"/>
  <c r="K43" i="10"/>
  <c r="L43" i="10"/>
  <c r="M43" i="10"/>
  <c r="N43" i="10"/>
  <c r="O43" i="10"/>
  <c r="P43" i="10"/>
  <c r="Q43" i="10"/>
  <c r="R43" i="10"/>
  <c r="S43" i="10"/>
  <c r="T43" i="10"/>
  <c r="U43" i="10"/>
  <c r="V43" i="10"/>
  <c r="W43" i="10"/>
  <c r="X43" i="10"/>
  <c r="Y43" i="10"/>
  <c r="Z43" i="10"/>
  <c r="AA43" i="10"/>
  <c r="AB43" i="10"/>
  <c r="O48" i="10"/>
  <c r="O49" i="10" s="1"/>
  <c r="P48" i="10"/>
  <c r="P49" i="10" s="1"/>
  <c r="E49" i="10"/>
  <c r="F49" i="10"/>
  <c r="G49" i="10"/>
  <c r="H49" i="10"/>
  <c r="I49" i="10"/>
  <c r="J49" i="10"/>
  <c r="K49" i="10"/>
  <c r="L49" i="10"/>
  <c r="M49" i="10"/>
  <c r="N49" i="10"/>
  <c r="Q49" i="10"/>
  <c r="R49" i="10"/>
  <c r="S49" i="10"/>
  <c r="T49" i="10"/>
  <c r="U49" i="10"/>
  <c r="V49" i="10"/>
  <c r="W49" i="10"/>
  <c r="X49" i="10"/>
  <c r="Y49" i="10"/>
  <c r="Z49" i="10"/>
  <c r="AA49" i="10"/>
  <c r="AB49" i="10"/>
  <c r="F30" i="10" l="1"/>
  <c r="E30" i="10"/>
  <c r="R12" i="10"/>
  <c r="G30" i="10"/>
  <c r="I30" i="10"/>
  <c r="J30" i="10"/>
  <c r="AE93" i="8"/>
  <c r="AA102" i="8"/>
  <c r="H30" i="10"/>
  <c r="AA113" i="8"/>
  <c r="AA111" i="8"/>
  <c r="AA66" i="8"/>
  <c r="AA24" i="8"/>
  <c r="AA33" i="8"/>
  <c r="AA35" i="8"/>
  <c r="AB12" i="10"/>
  <c r="M12" i="10"/>
  <c r="W12" i="10"/>
  <c r="Y115" i="8"/>
  <c r="T115" i="8"/>
  <c r="O115" i="8"/>
  <c r="J115" i="8"/>
  <c r="E50" i="8"/>
  <c r="X115" i="8"/>
  <c r="W115" i="8"/>
  <c r="V115" i="8"/>
  <c r="S115" i="8"/>
  <c r="R115" i="8"/>
  <c r="Q115" i="8"/>
  <c r="N115" i="8"/>
  <c r="M115" i="8"/>
  <c r="L115" i="8"/>
  <c r="I115" i="8"/>
  <c r="G115" i="8"/>
  <c r="D115" i="8"/>
  <c r="C115" i="8"/>
  <c r="B115" i="8"/>
  <c r="F21" i="8"/>
  <c r="P21" i="8"/>
  <c r="U21" i="8"/>
  <c r="Z21" i="8"/>
  <c r="Z10" i="8"/>
  <c r="U10" i="8"/>
  <c r="P10" i="8"/>
  <c r="K10" i="8"/>
  <c r="F10" i="8"/>
  <c r="AE66" i="8" l="1"/>
  <c r="AE73" i="8" s="1"/>
  <c r="AA73" i="8"/>
  <c r="AA103" i="8"/>
  <c r="AA105" i="8"/>
  <c r="AA117" i="8"/>
  <c r="AA12" i="8"/>
  <c r="AA22" i="8"/>
  <c r="AA40" i="8"/>
  <c r="AE40" i="8" s="1"/>
  <c r="AA19" i="8"/>
  <c r="E115" i="8"/>
  <c r="Z15" i="8"/>
  <c r="Z28" i="8" s="1"/>
  <c r="U15" i="8"/>
  <c r="U28" i="8" s="1"/>
  <c r="P15" i="8"/>
  <c r="P28" i="8" s="1"/>
  <c r="K15" i="8"/>
  <c r="K28" i="8" s="1"/>
  <c r="F15" i="8"/>
  <c r="F28" i="8" s="1"/>
  <c r="Z48" i="8"/>
  <c r="Z115" i="8" s="1"/>
  <c r="U48" i="8"/>
  <c r="U115" i="8" s="1"/>
  <c r="P48" i="8"/>
  <c r="P115" i="8" s="1"/>
  <c r="K48" i="8"/>
  <c r="K115" i="8" s="1"/>
  <c r="Z45" i="8"/>
  <c r="U45" i="8"/>
  <c r="P45" i="8"/>
  <c r="K45" i="8"/>
  <c r="F45" i="8"/>
  <c r="Z16" i="8"/>
  <c r="U16" i="8"/>
  <c r="P16" i="8"/>
  <c r="K16" i="8"/>
  <c r="F16" i="8"/>
  <c r="Z43" i="8"/>
  <c r="U43" i="8"/>
  <c r="P43" i="8"/>
  <c r="K43" i="8"/>
  <c r="F43" i="8"/>
  <c r="Z106" i="8"/>
  <c r="U106" i="8"/>
  <c r="P106" i="8"/>
  <c r="K106" i="8"/>
  <c r="F106" i="8"/>
  <c r="Z104" i="8"/>
  <c r="U104" i="8"/>
  <c r="U100" i="8"/>
  <c r="P104" i="8"/>
  <c r="K104" i="8"/>
  <c r="AA77" i="8" l="1"/>
  <c r="AE77" i="8" s="1"/>
  <c r="F104" i="8"/>
  <c r="F88" i="8"/>
  <c r="AA79" i="8" l="1"/>
  <c r="AE79" i="8" s="1"/>
  <c r="H115" i="8"/>
  <c r="Y38" i="8"/>
  <c r="X38" i="8"/>
  <c r="W38" i="8"/>
  <c r="V38" i="8"/>
  <c r="T38" i="8"/>
  <c r="S38" i="8"/>
  <c r="R38" i="8"/>
  <c r="Q38" i="8"/>
  <c r="O38" i="8"/>
  <c r="N38" i="8"/>
  <c r="M38" i="8"/>
  <c r="L38" i="8"/>
  <c r="J38" i="8"/>
  <c r="I38" i="8"/>
  <c r="H38" i="8"/>
  <c r="G38" i="8"/>
  <c r="E38" i="8"/>
  <c r="D38" i="8"/>
  <c r="C38" i="8"/>
  <c r="B38" i="8"/>
  <c r="AA81" i="8" l="1"/>
  <c r="AE81" i="8" s="1"/>
  <c r="F48" i="8"/>
  <c r="F115" i="8" s="1"/>
  <c r="K50" i="8" l="1"/>
  <c r="U50" i="8" l="1"/>
  <c r="P50" i="8"/>
  <c r="Z17" i="8" l="1"/>
  <c r="Z14" i="8"/>
  <c r="Z9" i="8"/>
  <c r="Y18" i="8"/>
  <c r="Y113" i="8" s="1"/>
  <c r="W18" i="8"/>
  <c r="W113" i="8" s="1"/>
  <c r="V18" i="8"/>
  <c r="V113" i="8" s="1"/>
  <c r="U17" i="8"/>
  <c r="U14" i="8"/>
  <c r="T11" i="8"/>
  <c r="T111" i="8" s="1"/>
  <c r="S11" i="8"/>
  <c r="S111" i="8" s="1"/>
  <c r="R18" i="8"/>
  <c r="R113" i="8" s="1"/>
  <c r="P17" i="8"/>
  <c r="P14" i="8"/>
  <c r="L18" i="8"/>
  <c r="L113" i="8" s="1"/>
  <c r="H18" i="8"/>
  <c r="H113" i="8" s="1"/>
  <c r="I18" i="8"/>
  <c r="I113" i="8" s="1"/>
  <c r="J18" i="8"/>
  <c r="J113" i="8" s="1"/>
  <c r="K17" i="8"/>
  <c r="K14" i="8"/>
  <c r="I11" i="8"/>
  <c r="I111" i="8" s="1"/>
  <c r="H11" i="8"/>
  <c r="H111" i="8" s="1"/>
  <c r="G11" i="8"/>
  <c r="G111" i="8" s="1"/>
  <c r="F17" i="8"/>
  <c r="F14" i="8"/>
  <c r="F9" i="8"/>
  <c r="E18" i="8"/>
  <c r="E113" i="8" s="1"/>
  <c r="D18" i="8"/>
  <c r="D113" i="8" s="1"/>
  <c r="D11" i="8"/>
  <c r="D111" i="8" s="1"/>
  <c r="B18" i="8"/>
  <c r="Y11" i="8"/>
  <c r="Y111" i="8" s="1"/>
  <c r="X11" i="8"/>
  <c r="X111" i="8" s="1"/>
  <c r="W11" i="8"/>
  <c r="W111" i="8" s="1"/>
  <c r="V11" i="8"/>
  <c r="V111" i="8" s="1"/>
  <c r="R11" i="8"/>
  <c r="R111" i="8" s="1"/>
  <c r="Q11" i="8"/>
  <c r="Q111" i="8" s="1"/>
  <c r="O11" i="8"/>
  <c r="O111" i="8" s="1"/>
  <c r="N11" i="8"/>
  <c r="N111" i="8" s="1"/>
  <c r="M11" i="8"/>
  <c r="M111" i="8" s="1"/>
  <c r="L11" i="8"/>
  <c r="L111" i="8" s="1"/>
  <c r="E11" i="8"/>
  <c r="E111" i="8" s="1"/>
  <c r="C11" i="8"/>
  <c r="C111" i="8" s="1"/>
  <c r="B11" i="8"/>
  <c r="X18" i="8"/>
  <c r="X113" i="8" s="1"/>
  <c r="T18" i="8"/>
  <c r="T113" i="8" s="1"/>
  <c r="S18" i="8"/>
  <c r="S113" i="8" s="1"/>
  <c r="Q18" i="8"/>
  <c r="Q113" i="8" s="1"/>
  <c r="O18" i="8"/>
  <c r="O113" i="8" s="1"/>
  <c r="N18" i="8"/>
  <c r="N113" i="8" s="1"/>
  <c r="M18" i="8"/>
  <c r="M113" i="8" s="1"/>
  <c r="G18" i="8"/>
  <c r="G113" i="8" s="1"/>
  <c r="C18" i="8"/>
  <c r="C113" i="8" s="1"/>
  <c r="F29" i="8" l="1"/>
  <c r="F27" i="8"/>
  <c r="Z29" i="8"/>
  <c r="Z27" i="8"/>
  <c r="F38" i="8"/>
  <c r="P38" i="8"/>
  <c r="C35" i="8"/>
  <c r="W35" i="8"/>
  <c r="M35" i="8"/>
  <c r="Y35" i="8"/>
  <c r="X35" i="8"/>
  <c r="U38" i="8"/>
  <c r="N35" i="8"/>
  <c r="K38" i="8"/>
  <c r="E35" i="8"/>
  <c r="O35" i="8"/>
  <c r="J35" i="8"/>
  <c r="G35" i="8"/>
  <c r="Q35" i="8"/>
  <c r="I35" i="8"/>
  <c r="V35" i="8"/>
  <c r="D35" i="8"/>
  <c r="S35" i="8"/>
  <c r="H35" i="8"/>
  <c r="R35" i="8"/>
  <c r="T35" i="8"/>
  <c r="B35" i="8"/>
  <c r="B113" i="8"/>
  <c r="L35" i="8"/>
  <c r="Z11" i="8"/>
  <c r="Z111" i="8" s="1"/>
  <c r="O24" i="8"/>
  <c r="I24" i="8"/>
  <c r="R24" i="8"/>
  <c r="G24" i="8"/>
  <c r="F11" i="8"/>
  <c r="F111" i="8" s="1"/>
  <c r="L24" i="8"/>
  <c r="N24" i="8"/>
  <c r="H24" i="8"/>
  <c r="V24" i="8"/>
  <c r="W24" i="8"/>
  <c r="Q24" i="8"/>
  <c r="M24" i="8"/>
  <c r="X24" i="8"/>
  <c r="S24" i="8"/>
  <c r="T24" i="8"/>
  <c r="U18" i="8"/>
  <c r="U113" i="8" s="1"/>
  <c r="F18" i="8"/>
  <c r="F113" i="8" s="1"/>
  <c r="P18" i="8"/>
  <c r="P113" i="8" s="1"/>
  <c r="K18" i="8"/>
  <c r="K113" i="8" s="1"/>
  <c r="C24" i="8"/>
  <c r="B24" i="8"/>
  <c r="E24" i="8"/>
  <c r="D24" i="8"/>
  <c r="R19" i="8" l="1"/>
  <c r="O12" i="8"/>
  <c r="E12" i="8"/>
  <c r="D19" i="8"/>
  <c r="D12" i="8"/>
  <c r="D22" i="8"/>
  <c r="H12" i="8"/>
  <c r="H22" i="8"/>
  <c r="O19" i="8"/>
  <c r="O22" i="8"/>
  <c r="Q12" i="8"/>
  <c r="Q22" i="8"/>
  <c r="W12" i="8"/>
  <c r="W22" i="8"/>
  <c r="V12" i="8"/>
  <c r="V22" i="8"/>
  <c r="T12" i="8"/>
  <c r="T22" i="8"/>
  <c r="S12" i="8"/>
  <c r="S22" i="8"/>
  <c r="V19" i="8"/>
  <c r="I12" i="8"/>
  <c r="I22" i="8"/>
  <c r="N19" i="8"/>
  <c r="N22" i="8"/>
  <c r="B12" i="8"/>
  <c r="B22" i="8"/>
  <c r="L12" i="8"/>
  <c r="L22" i="8"/>
  <c r="X19" i="8"/>
  <c r="X22" i="8"/>
  <c r="R12" i="8"/>
  <c r="R22" i="8"/>
  <c r="E19" i="8"/>
  <c r="E22" i="8"/>
  <c r="C12" i="8"/>
  <c r="C22" i="8"/>
  <c r="M12" i="8"/>
  <c r="M22" i="8"/>
  <c r="G12" i="8"/>
  <c r="G22" i="8"/>
  <c r="H19" i="8"/>
  <c r="M19" i="8"/>
  <c r="B19" i="8"/>
  <c r="Q19" i="8"/>
  <c r="W19" i="8"/>
  <c r="S19" i="8"/>
  <c r="N12" i="8"/>
  <c r="T19" i="8"/>
  <c r="G19" i="8"/>
  <c r="X12" i="8"/>
  <c r="I19" i="8"/>
  <c r="L19" i="8"/>
  <c r="C19" i="8"/>
  <c r="K35" i="8"/>
  <c r="P35" i="8"/>
  <c r="F35" i="8"/>
  <c r="Z33" i="8"/>
  <c r="U35" i="8"/>
  <c r="F24" i="8"/>
  <c r="Z5" i="8"/>
  <c r="Y85" i="8"/>
  <c r="F12" i="8" l="1"/>
  <c r="F22" i="8"/>
  <c r="F19" i="8"/>
  <c r="Y53" i="8"/>
  <c r="Z55" i="8"/>
  <c r="Z54" i="8"/>
  <c r="Z80" i="8"/>
  <c r="Z75" i="8"/>
  <c r="Z71" i="8"/>
  <c r="Z70" i="8"/>
  <c r="Z69" i="8"/>
  <c r="Z68" i="8"/>
  <c r="Z58" i="8"/>
  <c r="Z57" i="8"/>
  <c r="Z56" i="8"/>
  <c r="Z100" i="8"/>
  <c r="Z99" i="8"/>
  <c r="Z98" i="8"/>
  <c r="Z97" i="8"/>
  <c r="Z96" i="8"/>
  <c r="Z95" i="8"/>
  <c r="Z94" i="8"/>
  <c r="Z92" i="8"/>
  <c r="Y93" i="8"/>
  <c r="Z90" i="8"/>
  <c r="Z89" i="8"/>
  <c r="Z88" i="8"/>
  <c r="Z84" i="8"/>
  <c r="Z82" i="8"/>
  <c r="Z76" i="8"/>
  <c r="Z63" i="8"/>
  <c r="Z61" i="8"/>
  <c r="Z60" i="8"/>
  <c r="Z59" i="8"/>
  <c r="X85" i="8"/>
  <c r="W85" i="8"/>
  <c r="V85" i="8"/>
  <c r="Y64" i="8"/>
  <c r="Z91" i="8"/>
  <c r="F97" i="8"/>
  <c r="F98" i="8"/>
  <c r="K97" i="8"/>
  <c r="K98" i="8"/>
  <c r="K99" i="8"/>
  <c r="P97" i="8"/>
  <c r="P98" i="8"/>
  <c r="P99" i="8"/>
  <c r="U97" i="8"/>
  <c r="U98" i="8"/>
  <c r="U99" i="8"/>
  <c r="X53" i="8"/>
  <c r="X93" i="8"/>
  <c r="X64" i="8"/>
  <c r="W93" i="8"/>
  <c r="T64" i="8"/>
  <c r="V64" i="8"/>
  <c r="W64" i="8"/>
  <c r="W53" i="8"/>
  <c r="V93" i="8"/>
  <c r="V102" i="8" s="1"/>
  <c r="V53" i="8"/>
  <c r="U91" i="8"/>
  <c r="U96" i="8"/>
  <c r="S93" i="8"/>
  <c r="R93" i="8"/>
  <c r="Q93" i="8"/>
  <c r="U92" i="8"/>
  <c r="U70" i="8"/>
  <c r="T53" i="8"/>
  <c r="U58" i="8"/>
  <c r="U95" i="8"/>
  <c r="U94" i="8"/>
  <c r="U90" i="8"/>
  <c r="U89" i="8"/>
  <c r="U88" i="8"/>
  <c r="U84" i="8"/>
  <c r="U82" i="8"/>
  <c r="U80" i="8"/>
  <c r="U76" i="8"/>
  <c r="U75" i="8"/>
  <c r="U71" i="8"/>
  <c r="U69" i="8"/>
  <c r="U68" i="8"/>
  <c r="U63" i="8"/>
  <c r="U61" i="8"/>
  <c r="U60" i="8"/>
  <c r="U59" i="8"/>
  <c r="U57" i="8"/>
  <c r="U56" i="8"/>
  <c r="U9" i="8"/>
  <c r="U5" i="8"/>
  <c r="U85" i="8"/>
  <c r="S53" i="8"/>
  <c r="S64" i="8"/>
  <c r="U55" i="8"/>
  <c r="U54" i="8"/>
  <c r="R53" i="8"/>
  <c r="R64" i="8"/>
  <c r="Q64" i="8"/>
  <c r="Q53" i="8"/>
  <c r="F53" i="8"/>
  <c r="O53" i="8"/>
  <c r="P53" i="8" s="1"/>
  <c r="L85" i="8"/>
  <c r="M85" i="8"/>
  <c r="O85" i="8"/>
  <c r="O80" i="8"/>
  <c r="P80" i="8" s="1"/>
  <c r="N64" i="8"/>
  <c r="O64" i="8"/>
  <c r="P100" i="8"/>
  <c r="P96" i="8"/>
  <c r="P95" i="8"/>
  <c r="P94" i="8"/>
  <c r="P91" i="8"/>
  <c r="P90" i="8"/>
  <c r="P89" i="8"/>
  <c r="P88" i="8"/>
  <c r="P84" i="8"/>
  <c r="P76" i="8"/>
  <c r="P75" i="8"/>
  <c r="P71" i="8"/>
  <c r="P70" i="8"/>
  <c r="P69" i="8"/>
  <c r="P68" i="8"/>
  <c r="P63" i="8"/>
  <c r="P61" i="8"/>
  <c r="P60" i="8"/>
  <c r="P59" i="8"/>
  <c r="P58" i="8"/>
  <c r="P57" i="8"/>
  <c r="P56" i="8"/>
  <c r="P54" i="8"/>
  <c r="P9" i="8"/>
  <c r="O93" i="8"/>
  <c r="O102" i="8" s="1"/>
  <c r="N93" i="8"/>
  <c r="N102" i="8" s="1"/>
  <c r="M55" i="8"/>
  <c r="M64" i="8" s="1"/>
  <c r="K90" i="8"/>
  <c r="K91" i="8"/>
  <c r="K89" i="8"/>
  <c r="K88" i="8"/>
  <c r="K96" i="8"/>
  <c r="K95" i="8"/>
  <c r="K94" i="8"/>
  <c r="F100" i="8"/>
  <c r="F99" i="8"/>
  <c r="F96" i="8"/>
  <c r="F95" i="8"/>
  <c r="F94" i="8"/>
  <c r="F91" i="8"/>
  <c r="F90" i="8"/>
  <c r="F89" i="8"/>
  <c r="K100" i="8"/>
  <c r="J85" i="8"/>
  <c r="I85" i="8"/>
  <c r="H85" i="8"/>
  <c r="G85" i="8"/>
  <c r="F85" i="8"/>
  <c r="E85" i="8"/>
  <c r="D85" i="8"/>
  <c r="C85" i="8"/>
  <c r="B85" i="8"/>
  <c r="K84" i="8"/>
  <c r="K82" i="8"/>
  <c r="J80" i="8"/>
  <c r="K80" i="8" s="1"/>
  <c r="K76" i="8"/>
  <c r="F76" i="8"/>
  <c r="K75" i="8"/>
  <c r="K71" i="8"/>
  <c r="F71" i="8"/>
  <c r="K70" i="8"/>
  <c r="F70" i="8"/>
  <c r="K69" i="8"/>
  <c r="K68" i="8"/>
  <c r="J64" i="8"/>
  <c r="K63" i="8"/>
  <c r="K61" i="8"/>
  <c r="K60" i="8"/>
  <c r="K59" i="8"/>
  <c r="K58" i="8"/>
  <c r="K57" i="8"/>
  <c r="K56" i="8"/>
  <c r="L55" i="8"/>
  <c r="L64" i="8" s="1"/>
  <c r="I55" i="8"/>
  <c r="I64" i="8" s="1"/>
  <c r="H55" i="8"/>
  <c r="H64" i="8" s="1"/>
  <c r="G55" i="8"/>
  <c r="G64" i="8" s="1"/>
  <c r="D55" i="8"/>
  <c r="D64" i="8" s="1"/>
  <c r="C55" i="8"/>
  <c r="C64" i="8" s="1"/>
  <c r="B55" i="8"/>
  <c r="B64" i="8" s="1"/>
  <c r="K54" i="8"/>
  <c r="F54" i="8"/>
  <c r="K53" i="8"/>
  <c r="K9" i="8"/>
  <c r="F5" i="8"/>
  <c r="M93" i="8"/>
  <c r="M102" i="8" s="1"/>
  <c r="J93" i="8"/>
  <c r="J102" i="8" s="1"/>
  <c r="H93" i="8"/>
  <c r="H102" i="8" s="1"/>
  <c r="D93" i="8"/>
  <c r="D102" i="8" s="1"/>
  <c r="L93" i="8"/>
  <c r="L102" i="8" s="1"/>
  <c r="G93" i="8"/>
  <c r="G102" i="8" s="1"/>
  <c r="I93" i="8"/>
  <c r="I102" i="8" s="1"/>
  <c r="P82" i="8"/>
  <c r="C93" i="8"/>
  <c r="C102" i="8" s="1"/>
  <c r="B93" i="8"/>
  <c r="B102" i="8" s="1"/>
  <c r="E93" i="8"/>
  <c r="E102" i="8" s="1"/>
  <c r="P5" i="8"/>
  <c r="E64" i="8"/>
  <c r="K29" i="8" l="1"/>
  <c r="K27" i="8"/>
  <c r="U29" i="8"/>
  <c r="U27" i="8"/>
  <c r="P29" i="8"/>
  <c r="P27" i="8"/>
  <c r="V105" i="8"/>
  <c r="V103" i="8"/>
  <c r="Y102" i="8"/>
  <c r="X102" i="8"/>
  <c r="W102" i="8"/>
  <c r="S102" i="8"/>
  <c r="R102" i="8"/>
  <c r="Q102" i="8"/>
  <c r="L33" i="8"/>
  <c r="T33" i="8"/>
  <c r="I33" i="8"/>
  <c r="O33" i="8"/>
  <c r="R33" i="8"/>
  <c r="M33" i="8"/>
  <c r="N33" i="8"/>
  <c r="X33" i="8"/>
  <c r="Y33" i="8"/>
  <c r="G33" i="8"/>
  <c r="V33" i="8"/>
  <c r="W33" i="8"/>
  <c r="S33" i="8"/>
  <c r="H33" i="8"/>
  <c r="Q33" i="8"/>
  <c r="B33" i="8"/>
  <c r="B111" i="8"/>
  <c r="E33" i="8"/>
  <c r="G50" i="8"/>
  <c r="D50" i="8"/>
  <c r="D33" i="8"/>
  <c r="C50" i="8"/>
  <c r="C33" i="8"/>
  <c r="U11" i="8"/>
  <c r="U111" i="8" s="1"/>
  <c r="P11" i="8"/>
  <c r="P111" i="8" s="1"/>
  <c r="N50" i="8"/>
  <c r="S50" i="8"/>
  <c r="M50" i="8"/>
  <c r="J50" i="8"/>
  <c r="K85" i="8"/>
  <c r="K93" i="8"/>
  <c r="K102" i="8" s="1"/>
  <c r="F55" i="8"/>
  <c r="F64" i="8" s="1"/>
  <c r="K55" i="8"/>
  <c r="K64" i="8" s="1"/>
  <c r="Y24" i="8"/>
  <c r="I50" i="8"/>
  <c r="F93" i="8"/>
  <c r="F102" i="8" s="1"/>
  <c r="B50" i="8"/>
  <c r="Z93" i="8"/>
  <c r="Z102" i="8" s="1"/>
  <c r="P85" i="8"/>
  <c r="P93" i="8"/>
  <c r="P102" i="8" s="1"/>
  <c r="O50" i="8"/>
  <c r="X50" i="8"/>
  <c r="Z85" i="8"/>
  <c r="Q50" i="8"/>
  <c r="U53" i="8"/>
  <c r="Z18" i="8"/>
  <c r="Z64" i="8"/>
  <c r="W50" i="8"/>
  <c r="T93" i="8"/>
  <c r="T102" i="8" s="1"/>
  <c r="U64" i="8"/>
  <c r="H50" i="8"/>
  <c r="Z53" i="8"/>
  <c r="L50" i="8"/>
  <c r="R50" i="8"/>
  <c r="V50" i="8"/>
  <c r="Y50" i="8"/>
  <c r="P55" i="8"/>
  <c r="P64" i="8" s="1"/>
  <c r="T50" i="8"/>
  <c r="M105" i="8" l="1"/>
  <c r="M103" i="8"/>
  <c r="I105" i="8"/>
  <c r="I103" i="8"/>
  <c r="N105" i="8"/>
  <c r="N103" i="8"/>
  <c r="O105" i="8"/>
  <c r="O103" i="8"/>
  <c r="J105" i="8"/>
  <c r="W105" i="8"/>
  <c r="W103" i="8"/>
  <c r="X105" i="8"/>
  <c r="X103" i="8"/>
  <c r="C105" i="8"/>
  <c r="C103" i="8"/>
  <c r="B105" i="8"/>
  <c r="B103" i="8"/>
  <c r="D105" i="8"/>
  <c r="D103" i="8"/>
  <c r="L105" i="8"/>
  <c r="L103" i="8"/>
  <c r="G105" i="8"/>
  <c r="G103" i="8"/>
  <c r="Z105" i="8"/>
  <c r="Q105" i="8"/>
  <c r="Q103" i="8"/>
  <c r="R105" i="8"/>
  <c r="R103" i="8"/>
  <c r="S105" i="8"/>
  <c r="S103" i="8"/>
  <c r="T105" i="8"/>
  <c r="T103" i="8"/>
  <c r="Y105" i="8"/>
  <c r="Y103" i="8"/>
  <c r="Z113" i="8"/>
  <c r="Z24" i="8"/>
  <c r="Z103" i="8" s="1"/>
  <c r="E105" i="8"/>
  <c r="E103" i="8"/>
  <c r="H105" i="8"/>
  <c r="H103" i="8"/>
  <c r="Y22" i="8"/>
  <c r="Y12" i="8"/>
  <c r="Y19" i="8"/>
  <c r="Y117" i="8"/>
  <c r="M40" i="8"/>
  <c r="I117" i="8"/>
  <c r="I40" i="8"/>
  <c r="C117" i="8"/>
  <c r="C40" i="8"/>
  <c r="V117" i="8"/>
  <c r="V40" i="8"/>
  <c r="D117" i="8"/>
  <c r="D40" i="8"/>
  <c r="G117" i="8"/>
  <c r="G40" i="8"/>
  <c r="X117" i="8"/>
  <c r="X40" i="8"/>
  <c r="W117" i="8"/>
  <c r="W40" i="8"/>
  <c r="L117" i="8"/>
  <c r="L40" i="8"/>
  <c r="P33" i="8"/>
  <c r="Z38" i="8"/>
  <c r="S117" i="8"/>
  <c r="S40" i="8"/>
  <c r="Y40" i="8"/>
  <c r="Z35" i="8"/>
  <c r="T117" i="8"/>
  <c r="T40" i="8"/>
  <c r="Q117" i="8"/>
  <c r="Q40" i="8"/>
  <c r="O117" i="8"/>
  <c r="O40" i="8"/>
  <c r="R117" i="8"/>
  <c r="R40" i="8"/>
  <c r="N117" i="8"/>
  <c r="N40" i="8"/>
  <c r="E117" i="8"/>
  <c r="E40" i="8"/>
  <c r="H117" i="8"/>
  <c r="H40" i="8"/>
  <c r="B117" i="8"/>
  <c r="B40" i="8"/>
  <c r="U33" i="8"/>
  <c r="G66" i="8"/>
  <c r="Z50" i="8"/>
  <c r="W66" i="8"/>
  <c r="X66" i="8"/>
  <c r="S66" i="8"/>
  <c r="N66" i="8"/>
  <c r="M66" i="8"/>
  <c r="J66" i="8"/>
  <c r="D66" i="8"/>
  <c r="C66" i="8"/>
  <c r="F50" i="8"/>
  <c r="F33" i="8"/>
  <c r="P24" i="8"/>
  <c r="O66" i="8"/>
  <c r="B66" i="8"/>
  <c r="I66" i="8"/>
  <c r="U24" i="8"/>
  <c r="H66" i="8"/>
  <c r="Q66" i="8"/>
  <c r="U93" i="8"/>
  <c r="U102" i="8" s="1"/>
  <c r="R66" i="8"/>
  <c r="Y66" i="8"/>
  <c r="L66" i="8"/>
  <c r="U66" i="8"/>
  <c r="E66" i="8"/>
  <c r="T66" i="8"/>
  <c r="V66" i="8"/>
  <c r="P66" i="8"/>
  <c r="R73" i="8" l="1"/>
  <c r="R77" i="8" s="1"/>
  <c r="R79" i="8" s="1"/>
  <c r="R81" i="8" s="1"/>
  <c r="S73" i="8"/>
  <c r="S77" i="8" s="1"/>
  <c r="S79" i="8" s="1"/>
  <c r="S81" i="8" s="1"/>
  <c r="U73" i="8"/>
  <c r="U77" i="8" s="1"/>
  <c r="U79" i="8" s="1"/>
  <c r="N73" i="8"/>
  <c r="N77" i="8" s="1"/>
  <c r="N79" i="8" s="1"/>
  <c r="N81" i="8" s="1"/>
  <c r="X73" i="8"/>
  <c r="X77" i="8" s="1"/>
  <c r="X79" i="8" s="1"/>
  <c r="X81" i="8" s="1"/>
  <c r="D73" i="8"/>
  <c r="D77" i="8" s="1"/>
  <c r="D79" i="8" s="1"/>
  <c r="D81" i="8" s="1"/>
  <c r="D82" i="8" s="1"/>
  <c r="J73" i="8"/>
  <c r="J77" i="8" s="1"/>
  <c r="J79" i="8" s="1"/>
  <c r="J81" i="8" s="1"/>
  <c r="E73" i="8"/>
  <c r="E77" i="8" s="1"/>
  <c r="E79" i="8" s="1"/>
  <c r="E81" i="8" s="1"/>
  <c r="E82" i="8" s="1"/>
  <c r="M73" i="8"/>
  <c r="M77" i="8" s="1"/>
  <c r="M79" i="8" s="1"/>
  <c r="M81" i="8" s="1"/>
  <c r="W73" i="8"/>
  <c r="W77" i="8" s="1"/>
  <c r="W79" i="8" s="1"/>
  <c r="W81" i="8" s="1"/>
  <c r="H73" i="8"/>
  <c r="H77" i="8" s="1"/>
  <c r="H79" i="8" s="1"/>
  <c r="H81" i="8" s="1"/>
  <c r="G73" i="8"/>
  <c r="G77" i="8" s="1"/>
  <c r="G79" i="8" s="1"/>
  <c r="G81" i="8" s="1"/>
  <c r="I73" i="8"/>
  <c r="I77" i="8" s="1"/>
  <c r="I79" i="8" s="1"/>
  <c r="I81" i="8" s="1"/>
  <c r="B73" i="8"/>
  <c r="B77" i="8" s="1"/>
  <c r="B79" i="8" s="1"/>
  <c r="B81" i="8" s="1"/>
  <c r="B82" i="8" s="1"/>
  <c r="O73" i="8"/>
  <c r="O77" i="8" s="1"/>
  <c r="O79" i="8" s="1"/>
  <c r="O81" i="8" s="1"/>
  <c r="L73" i="8"/>
  <c r="L77" i="8" s="1"/>
  <c r="L79" i="8" s="1"/>
  <c r="L81" i="8" s="1"/>
  <c r="Y73" i="8"/>
  <c r="Y77" i="8" s="1"/>
  <c r="Y79" i="8" s="1"/>
  <c r="Y81" i="8" s="1"/>
  <c r="Q73" i="8"/>
  <c r="Q77" i="8" s="1"/>
  <c r="Q79" i="8" s="1"/>
  <c r="Q81" i="8" s="1"/>
  <c r="P73" i="8"/>
  <c r="P77" i="8" s="1"/>
  <c r="P79" i="8" s="1"/>
  <c r="V73" i="8"/>
  <c r="V77" i="8" s="1"/>
  <c r="V79" i="8" s="1"/>
  <c r="V81" i="8" s="1"/>
  <c r="T73" i="8"/>
  <c r="T77" i="8" s="1"/>
  <c r="T79" i="8" s="1"/>
  <c r="T81" i="8" s="1"/>
  <c r="C73" i="8"/>
  <c r="C77" i="8" s="1"/>
  <c r="C79" i="8" s="1"/>
  <c r="C81" i="8" s="1"/>
  <c r="C82" i="8" s="1"/>
  <c r="K105" i="8"/>
  <c r="P105" i="8"/>
  <c r="P103" i="8"/>
  <c r="F105" i="8"/>
  <c r="F103" i="8"/>
  <c r="U105" i="8"/>
  <c r="U103" i="8"/>
  <c r="U22" i="8"/>
  <c r="P22" i="8"/>
  <c r="Z12" i="8"/>
  <c r="Z22" i="8"/>
  <c r="U12" i="8"/>
  <c r="U19" i="8"/>
  <c r="P12" i="8"/>
  <c r="P19" i="8"/>
  <c r="Z19" i="8"/>
  <c r="Z40" i="8"/>
  <c r="Z117" i="8"/>
  <c r="U40" i="8"/>
  <c r="U117" i="8"/>
  <c r="F117" i="8"/>
  <c r="F40" i="8"/>
  <c r="P40" i="8"/>
  <c r="P117" i="8"/>
  <c r="Z66" i="8"/>
  <c r="F66" i="8"/>
  <c r="K66" i="8"/>
  <c r="J11" i="8"/>
  <c r="J111" i="8" s="1"/>
  <c r="P81" i="8" l="1"/>
  <c r="K81" i="8"/>
  <c r="Z81" i="8"/>
  <c r="U81" i="8"/>
  <c r="K73" i="8"/>
  <c r="K77" i="8" s="1"/>
  <c r="K79" i="8" s="1"/>
  <c r="F73" i="8"/>
  <c r="F77" i="8" s="1"/>
  <c r="F79" i="8" s="1"/>
  <c r="F81" i="8" s="1"/>
  <c r="F82" i="8" s="1"/>
  <c r="Z73" i="8"/>
  <c r="Z77" i="8" s="1"/>
  <c r="Z79" i="8" s="1"/>
  <c r="J33" i="8"/>
  <c r="K11" i="8"/>
  <c r="K111" i="8" s="1"/>
  <c r="J24" i="8"/>
  <c r="J103" i="8" s="1"/>
  <c r="J117" i="8" l="1"/>
  <c r="J40" i="8"/>
  <c r="J22" i="8"/>
  <c r="J19" i="8"/>
  <c r="J12" i="8"/>
  <c r="K24" i="8"/>
  <c r="K103" i="8" s="1"/>
  <c r="K33" i="8"/>
  <c r="K19" i="8" l="1"/>
  <c r="K22" i="8"/>
  <c r="K40" i="8"/>
  <c r="K117" i="8"/>
  <c r="K12" i="8"/>
  <c r="AE102" i="8" l="1"/>
  <c r="AE103" i="8" s="1"/>
  <c r="AD105" i="8"/>
  <c r="AD103" i="8"/>
  <c r="AD107" i="8" l="1"/>
  <c r="AE105" i="8"/>
  <c r="AE107" i="8" s="1"/>
  <c r="AN66" i="8" l="1"/>
  <c r="AO56" i="8"/>
  <c r="AO64" i="8" l="1"/>
  <c r="AO66" i="8" s="1"/>
  <c r="AO73" i="8" s="1"/>
  <c r="AO77" i="8" s="1"/>
  <c r="AO79" i="8" s="1"/>
  <c r="AO81" i="8" s="1"/>
  <c r="AN73" i="8"/>
  <c r="AN77" i="8" s="1"/>
  <c r="AN79" i="8" s="1"/>
  <c r="AO88" i="8" l="1"/>
  <c r="AO93" i="8" s="1"/>
  <c r="AO102" i="8" s="1"/>
  <c r="AO103" i="8" s="1"/>
  <c r="AN88" i="8"/>
  <c r="AN93" i="8" s="1"/>
  <c r="AN102" i="8" s="1"/>
  <c r="AN81" i="8"/>
  <c r="AN105" i="8" l="1"/>
  <c r="AN103" i="8"/>
  <c r="AO105" i="8"/>
  <c r="AO107" i="8" s="1"/>
  <c r="AN107" i="8"/>
</calcChain>
</file>

<file path=xl/sharedStrings.xml><?xml version="1.0" encoding="utf-8"?>
<sst xmlns="http://schemas.openxmlformats.org/spreadsheetml/2006/main" count="250" uniqueCount="174">
  <si>
    <t>IMAX Corporation</t>
  </si>
  <si>
    <r>
      <rPr>
        <b/>
        <sz val="11"/>
        <color rgb="FF000000"/>
        <rFont val="Calibri"/>
        <family val="2"/>
      </rPr>
      <t xml:space="preserve">IMAX Historical Model updated for change in reportable segments as of Q1 2023
</t>
    </r>
    <r>
      <rPr>
        <sz val="11"/>
        <color rgb="FF000000"/>
        <rFont val="Calibri"/>
        <family val="2"/>
      </rPr>
      <t xml:space="preserve">
In the first quarter of 2023, the Company revised its internal segment reporting, including the information provided to its Chief Operating Decision Maker (“CODM”) to assess segment performance and allocate resources, and, as a result, updated its reportable segments.
(i) </t>
    </r>
    <r>
      <rPr>
        <b/>
        <sz val="11"/>
        <color rgb="FF000000"/>
        <rFont val="Calibri"/>
        <family val="2"/>
      </rPr>
      <t>Content Solutions Segment</t>
    </r>
    <r>
      <rPr>
        <sz val="11"/>
        <color rgb="FF000000"/>
        <rFont val="Calibri"/>
        <family val="2"/>
      </rPr>
      <t xml:space="preserve"> - includes results associated with entertainment content that IMAX curates for distribution for viewing in the network of IMAX systems.  Within this segment are the following two disaggregated revenue lines:
             1) Film Remastering &amp; Distribution  - revenue based on contingent box office receipts from film remastering &amp; distribution (formerly termed DMR) agreements with studios.  
             2) Other Content Solutions -  includes revenues associated with film distribution (distribution and/or sale of documentary films and the distribution of exclusive live experiences), post production and camera rentals.
(ii) </t>
    </r>
    <r>
      <rPr>
        <b/>
        <sz val="11"/>
        <color rgb="FF000000"/>
        <rFont val="Calibri"/>
        <family val="2"/>
      </rPr>
      <t xml:space="preserve">Technology Products and Services Segment </t>
    </r>
    <r>
      <rPr>
        <sz val="11"/>
        <color rgb="FF000000"/>
        <rFont val="Calibri"/>
        <family val="2"/>
      </rPr>
      <t xml:space="preserve">- includes results associated with our system technology business including sales, rentals and maintenance.  Within this segment are the following four disaggregated revenue lines:
      1) System Sales - revenues from the sale of IMAX systems to exhibitors through sale arrangements or long-term lease arrangements that for accounting purposes are classified as sales-type leases.  Also included here are after-market sales of IMAX System parts and 3D glasses.
      2) System Rentals - revenues from the operating lease arrangements of IMAX Systems to exhibitors, primarily through joint revenue sharing arrangements where IMAX earns rent based on a percentage of contingent box office receipts (previously termed JRSA, contingent rent).
      3) Maintenance - revenues from the provision by IMAX of maintenance services, as required in our contracts, over the life of the system contract in exchange for an annual maintenance fee paid by the exhibitor.
      4) Finance Income - revenues recognized over the term of the sales-type lease or financed sale receivable associated with our System Sales
The company's results that do not meet the criteria to be considered a reportable segment will be disclosed within All Other for segment reporting purposes, which principally includes activities related to IMAX enhanced (The IMAX Experience into the home) and IMAX SSIMWAVE (AI-driven video quality solutions for media and entertainment companies)
</t>
    </r>
  </si>
  <si>
    <t xml:space="preserve">  </t>
  </si>
  <si>
    <t>In this model, the Company presents adjusted net income (loss) attributable to common shareholders and adjusted net income (loss) attributable to common shareholders per basic and diluted share, EBITDA, Adjusted EBITDA per Credit Facility and Total Consolidated Adjusted EBITDA Before Non-Controlling Interests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</si>
  <si>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r>
      <rPr>
        <b/>
        <i/>
        <sz val="10.5"/>
        <color rgb="FF2F2F2F"/>
        <rFont val="Segoe UI"/>
        <family val="2"/>
      </rPr>
      <t xml:space="preserve">IMPORTANT NOTICE TO USERS: </t>
    </r>
    <r>
      <rPr>
        <b/>
        <sz val="10.5"/>
        <color rgb="FF2F2F2F"/>
        <rFont val="Segoe UI"/>
        <family val="2"/>
      </rPr>
      <t>All information is unaudited and is subject to the more comprehensive information contained in our SEC reports and filings. All information speaks as of the last fiscal quarter or year for which we have filed a Form 10-K or 10-Q, or for historical information the date or period expressly indicated in or with such information. We undertake no duty to update the information. Forward-looking statements are subject to risks and uncertainties described in our Forms 10-Q and 10-K.</t>
    </r>
  </si>
  <si>
    <t>New Reportable Segments Comparison to Previous</t>
  </si>
  <si>
    <t>* please note the Company undertakes no obligation to update this deck.</t>
  </si>
  <si>
    <t>New Reportable Segments (two) plus All Other (as of Q1 2023)</t>
  </si>
  <si>
    <t>**Certain figures within this file are rounded. Figures may vary from public disclosure.</t>
  </si>
  <si>
    <t>- Content Solutions</t>
  </si>
  <si>
    <t>- Technology Products and Services</t>
  </si>
  <si>
    <t>Previous Reportable Segments (seven) plus All Other (prior to 2023)</t>
  </si>
  <si>
    <t>- IMAX DMR</t>
  </si>
  <si>
    <t>- Joint Revenue Sharing Arrangments (JRSA)</t>
  </si>
  <si>
    <t>- IMAX Systems</t>
  </si>
  <si>
    <t>Investor Relations Contact:</t>
  </si>
  <si>
    <t>- IMAX Maintenance</t>
  </si>
  <si>
    <t>- Other Theater Business</t>
  </si>
  <si>
    <t>Jennifer Horsley</t>
  </si>
  <si>
    <t>- Film Distribution</t>
  </si>
  <si>
    <t>212-821-0154</t>
  </si>
  <si>
    <t>- Film Post Production</t>
  </si>
  <si>
    <t>JHorsley@imax.com</t>
  </si>
  <si>
    <t>IMAX Historical P&amp;L - Consolidated</t>
  </si>
  <si>
    <t>$ in 000s</t>
  </si>
  <si>
    <t>2018</t>
  </si>
  <si>
    <t>2019</t>
  </si>
  <si>
    <t>2020</t>
  </si>
  <si>
    <t>2023</t>
  </si>
  <si>
    <t>2025</t>
  </si>
  <si>
    <t>Actuals</t>
  </si>
  <si>
    <t>Q1</t>
  </si>
  <si>
    <t>Q2</t>
  </si>
  <si>
    <t>Q3</t>
  </si>
  <si>
    <t>Q4</t>
  </si>
  <si>
    <t>FY</t>
  </si>
  <si>
    <t>IMAX Global Box Office</t>
  </si>
  <si>
    <t>IMAX Global Box Office Incl. China Booking Fee</t>
  </si>
  <si>
    <t>REVENUES</t>
  </si>
  <si>
    <t>Film Remastering &amp; Distribution</t>
  </si>
  <si>
    <t>Other Content Solutions</t>
  </si>
  <si>
    <t>Content Solutions Revenue</t>
  </si>
  <si>
    <t xml:space="preserve">     % of Total Revenue</t>
  </si>
  <si>
    <t>System Sales</t>
  </si>
  <si>
    <t>System Rentals</t>
  </si>
  <si>
    <t>Maintenance</t>
  </si>
  <si>
    <t>Finance Income</t>
  </si>
  <si>
    <t>Technology Products and Services Revenue</t>
  </si>
  <si>
    <t>All Other Revenue</t>
  </si>
  <si>
    <t>¹ TOTAL</t>
  </si>
  <si>
    <t>TAKE RATE</t>
  </si>
  <si>
    <t>Film Remastering &amp; Distribution Take Rate %</t>
  </si>
  <si>
    <t>System Rentals Take Rate %</t>
  </si>
  <si>
    <r>
      <rPr>
        <vertAlign val="superscript"/>
        <sz val="9"/>
        <rFont val="Arial"/>
        <family val="2"/>
      </rPr>
      <t>²</t>
    </r>
    <r>
      <rPr>
        <sz val="9"/>
        <rFont val="Arial"/>
        <family val="2"/>
      </rPr>
      <t xml:space="preserve"> </t>
    </r>
    <r>
      <rPr>
        <i/>
        <sz val="9"/>
        <rFont val="Arial"/>
        <family val="2"/>
      </rPr>
      <t>Global Box Office Take Rate %</t>
    </r>
  </si>
  <si>
    <t>COSTS AND EXPENSES APPLICABLE TO REVENUES</t>
  </si>
  <si>
    <t>Content Solutions</t>
  </si>
  <si>
    <t>Technology Products and Services</t>
  </si>
  <si>
    <t>All Other</t>
  </si>
  <si>
    <t>TOTAL</t>
  </si>
  <si>
    <t>GROSS MARGIN</t>
  </si>
  <si>
    <t>OPERATING EXPENSES</t>
  </si>
  <si>
    <t>Selling, general and administrative expenses</t>
  </si>
  <si>
    <t xml:space="preserve">     Share-based compensation</t>
  </si>
  <si>
    <t xml:space="preserve">     SG&amp;A - excl. share-based comp</t>
  </si>
  <si>
    <t>Research and development</t>
  </si>
  <si>
    <t>Amortization of intangibles</t>
  </si>
  <si>
    <t>Credit loss expense (reversal), net</t>
  </si>
  <si>
    <t xml:space="preserve">Asset impairment </t>
  </si>
  <si>
    <t>Impairment of Investments</t>
  </si>
  <si>
    <t>Legal judgement and arbitration awards</t>
  </si>
  <si>
    <t>Goodwill impairment</t>
  </si>
  <si>
    <t>Restructuring charges and other impairments</t>
  </si>
  <si>
    <t xml:space="preserve">Total Operating Expenses </t>
  </si>
  <si>
    <t>Income (loss) from Operations</t>
  </si>
  <si>
    <t>Realized and unrealized investment gains (losses)</t>
  </si>
  <si>
    <t>Retirement benefits non-service expense</t>
  </si>
  <si>
    <t>Interest Income</t>
  </si>
  <si>
    <t>Interest Expense</t>
  </si>
  <si>
    <t>Induced conversion expense on settlement of convertible notes</t>
  </si>
  <si>
    <t>Income (loss) before taxes</t>
  </si>
  <si>
    <t>Income tax expense (benefit)</t>
  </si>
  <si>
    <t>Equity in losses of investees, net of tax</t>
  </si>
  <si>
    <t>Net income (loss)</t>
  </si>
  <si>
    <t>Net Earnings (Loss) from Discontinued Operations</t>
  </si>
  <si>
    <t>Net income (loss) attributable to non-controlling interests</t>
  </si>
  <si>
    <t>Net income (loss) attributable to common shareholders</t>
  </si>
  <si>
    <t>Net income (loss) per diluted share attributable to common shareholders</t>
  </si>
  <si>
    <t>Adjusted net income (loss) attributable to common shareholders</t>
  </si>
  <si>
    <t>Adjusted net income (loss) per diluted share attributable to common shareholders</t>
  </si>
  <si>
    <t>Diluted Shares outstanding</t>
  </si>
  <si>
    <t>Interest expense, net of interest income</t>
  </si>
  <si>
    <t>Depreciation and amortization, including film asset amortization</t>
  </si>
  <si>
    <t>Amortization of deferred financing costs</t>
  </si>
  <si>
    <t>EBITDA</t>
  </si>
  <si>
    <t>Realized and unrealized investment (gains) losses</t>
  </si>
  <si>
    <t>Write-downs (recoveries), including goodwill, asset impairments and credit loss expense</t>
  </si>
  <si>
    <t>Transaction-related expenses</t>
  </si>
  <si>
    <t>Loss (gain) from equity accounted investments</t>
  </si>
  <si>
    <t>Share-based and other non-cash compensation</t>
  </si>
  <si>
    <t>Total Adjusted EBITDA (before non-controlling interests)</t>
  </si>
  <si>
    <t>Total Adjusted EBITDA margin (before non-controlling interests)</t>
  </si>
  <si>
    <t>Adjusted EBITDA attributable to non-controlling interests</t>
  </si>
  <si>
    <t>Adjusted EBITDA - Attributable</t>
  </si>
  <si>
    <t>Revenues attributable to common shareholders</t>
  </si>
  <si>
    <t>Adjusted EBITDA margin - Attributable</t>
  </si>
  <si>
    <t>Gross Margins (%)</t>
  </si>
  <si>
    <t>Total Gross Margin</t>
  </si>
  <si>
    <t>N/A</t>
  </si>
  <si>
    <t>¹ See Historical Model Cover Page for mapping of new segments to old segments</t>
  </si>
  <si>
    <t>² Global Box Office Take Rate derived from IMAX DMR and Joint revenue sharing contingent rent agreements as a percent of IMAX Global Box Office including China booking fee</t>
  </si>
  <si>
    <r>
      <rPr>
        <vertAlign val="superscript"/>
        <sz val="9"/>
        <color theme="1"/>
        <rFont val="Calibri"/>
        <family val="2"/>
        <scheme val="minor"/>
      </rPr>
      <t>4</t>
    </r>
    <r>
      <rPr>
        <sz val="9"/>
        <color theme="1"/>
        <rFont val="Calibri"/>
        <family val="2"/>
        <scheme val="minor"/>
      </rPr>
      <t xml:space="preserve"> The booking fee is the third-party ticketing platforms’ surcharge above and beyond the actual ticket price. In China, this fee is included in a film’s reported gross box office result.</t>
    </r>
  </si>
  <si>
    <t>In this model, the Company presents adjusted net income (loss) attributable to common shareholders and adjusted net income (loss) attributable to common shareholders per basic and diluted share, EBITDA and Adjusted EBITDA per Credit Facility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</si>
  <si>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t>Historical IMAX DMR® Gross Box Office and Commercial IMAX® Theatre Network Stats</t>
  </si>
  <si>
    <t>Q1 18</t>
  </si>
  <si>
    <t>Q2 18</t>
  </si>
  <si>
    <t>Q3 18</t>
  </si>
  <si>
    <t>Q4 18</t>
  </si>
  <si>
    <t>FY 18</t>
  </si>
  <si>
    <t>Q1 19</t>
  </si>
  <si>
    <t>Q2 19</t>
  </si>
  <si>
    <t>Q3 19</t>
  </si>
  <si>
    <t>Q4 19</t>
  </si>
  <si>
    <t>FY 19</t>
  </si>
  <si>
    <t>Q1 20</t>
  </si>
  <si>
    <t>Q2 20</t>
  </si>
  <si>
    <t>Q3 20</t>
  </si>
  <si>
    <t>Q4 20</t>
  </si>
  <si>
    <t>FY 20</t>
  </si>
  <si>
    <t>Q1 21</t>
  </si>
  <si>
    <t>Q2 21</t>
  </si>
  <si>
    <t>Q3 21</t>
  </si>
  <si>
    <t>Q4 21</t>
  </si>
  <si>
    <t>FY 21</t>
  </si>
  <si>
    <t>Q1 22</t>
  </si>
  <si>
    <t>Q2 22</t>
  </si>
  <si>
    <t>Q3 22</t>
  </si>
  <si>
    <t>Q4 22</t>
  </si>
  <si>
    <t>FY 22</t>
  </si>
  <si>
    <t>Q1 23</t>
  </si>
  <si>
    <t>Q2 23</t>
  </si>
  <si>
    <t>Q3 23</t>
  </si>
  <si>
    <t>Q4 23</t>
  </si>
  <si>
    <t>FY 23</t>
  </si>
  <si>
    <t>Q1 24</t>
  </si>
  <si>
    <t>Q2 24</t>
  </si>
  <si>
    <t>Q3 24</t>
  </si>
  <si>
    <t>Q4 24</t>
  </si>
  <si>
    <t>FY 24</t>
  </si>
  <si>
    <t>Q1 25</t>
  </si>
  <si>
    <t>Q2 25</t>
  </si>
  <si>
    <t>Q3 25</t>
  </si>
  <si>
    <t>Q4 25</t>
  </si>
  <si>
    <t>FY 25</t>
  </si>
  <si>
    <t>GROSS BOX OFFICE ($M)</t>
  </si>
  <si>
    <t>Domestic</t>
  </si>
  <si>
    <t>Greater China</t>
  </si>
  <si>
    <t>International, ex China</t>
  </si>
  <si>
    <t>Global</t>
  </si>
  <si>
    <r>
      <rPr>
        <i/>
        <vertAlign val="superscript"/>
        <sz val="10"/>
        <rFont val="Arial"/>
        <family val="2"/>
      </rPr>
      <t xml:space="preserve">(1) </t>
    </r>
    <r>
      <rPr>
        <i/>
        <sz val="10"/>
        <rFont val="Arial"/>
        <family val="2"/>
      </rPr>
      <t>Greater China Box Office Including China Booking Fee</t>
    </r>
  </si>
  <si>
    <r>
      <rPr>
        <i/>
        <vertAlign val="superscript"/>
        <sz val="10"/>
        <rFont val="Arial"/>
        <family val="2"/>
      </rPr>
      <t xml:space="preserve">(2) </t>
    </r>
    <r>
      <rPr>
        <i/>
        <sz val="10"/>
        <rFont val="Arial"/>
        <family val="2"/>
      </rPr>
      <t>Global Box Office Including China Booking Fee</t>
    </r>
  </si>
  <si>
    <t>PER SCREEN AVERAGES ($000,s)</t>
  </si>
  <si>
    <t>Domestic PSA</t>
  </si>
  <si>
    <t>Greater China PSA</t>
  </si>
  <si>
    <t>Global PSA</t>
  </si>
  <si>
    <t>*Per Screen Averages are calculated off weighted theater count for the respective reporting period</t>
  </si>
  <si>
    <t>COMMERCIAL MULTIPLEX THEATRE NETWORK (end of period)</t>
  </si>
  <si>
    <t>Commercial Multiplex Network - Detailed by Revenue Type:</t>
  </si>
  <si>
    <t>Commercial Full JVs</t>
  </si>
  <si>
    <t>Commercial Hybrid JVs</t>
  </si>
  <si>
    <t>Commercial Sales and STLs</t>
  </si>
  <si>
    <t>(1)(2) The China Booking fee is the third-party ticketing platforms’ surcharge above and beyond the actual ticket price. In China, this fee is included in a film’s reported gross box office result.</t>
  </si>
  <si>
    <r>
      <rPr>
        <vertAlign val="superscript"/>
        <sz val="9"/>
        <color rgb="FF000000"/>
        <rFont val="Calibri"/>
        <family val="2"/>
      </rPr>
      <t xml:space="preserve">3 </t>
    </r>
    <r>
      <rPr>
        <sz val="9"/>
        <color rgb="FF000000"/>
        <rFont val="Calibri"/>
        <family val="2"/>
      </rPr>
      <t>Due to rounding, figures presented may not sum exactly to the totals provided.</t>
    </r>
  </si>
  <si>
    <t>Q1 26</t>
  </si>
  <si>
    <t>Q2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</si>
</sst>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quot;$&quot;* #,##0.0_);_(&quot;$&quot;* \(#,##0.0\);_(&quot;$&quot;* &quot;-&quot;??_);_(@_)"/>
    <numFmt numFmtId="168" formatCode="_(&quot;$&quot;* #,##0.000_);_(&quot;$&quot;* \(#,##0.000\);_(&quot;$&quot;* &quot;-&quot;??_);_(@_)"/>
    <numFmt numFmtId="169" formatCode="_(&quot;$&quot;* #,##0.00000_);_(&quot;$&quot;* \(#,##0.00000\);_(&quot;$&quot;* &quot;-&quot;??_);_(@_)"/>
    <numFmt numFmtId="170" formatCode="0.000%"/>
    <numFmt numFmtId="171" formatCode="0.0%_);\(0.0%\);0.0%_);@_)"/>
    <numFmt numFmtId="172" formatCode="_(* #,##0.0_);_(* \(#,##0.0\);_(* &quot;-&quot;_);_(@_)"/>
    <numFmt numFmtId="173" formatCode="&quot;$&quot;#,##0.0_);\(&quot;$&quot;#,##0.0\);&quot;$&quot;#,##0.0_);@_)"/>
    <numFmt numFmtId="174" formatCode="0.00%_);\(0.00%\);0.00%_);@_)"/>
    <numFmt numFmtId="175" formatCode="0%_);\(0%\);0%_);@_)"/>
    <numFmt numFmtId="176" formatCode="&quot;$&quot;#,##0.000_);\(&quot;$&quot;#,##0.000\);&quot;$&quot;#,##0.000_);@_)"/>
    <numFmt numFmtId="177" formatCode="&quot;$&quot;#,##0.000000_);\(&quot;$&quot;#,##0.000000\);&quot;$&quot;#,##0.000000_);@_)"/>
    <numFmt numFmtId="178" formatCode="&quot;$&quot;#,##0.0_);[Red]\(&quot;$&quot;#,##0.0\)"/>
    <numFmt numFmtId="179" formatCode="&quot;$&quot;#,##0.00000_);\(&quot;$&quot;#,##0.00000\);&quot;$&quot;#,##0.00000_);@_)"/>
    <numFmt numFmtId="180" formatCode="&quot;$&quot;#,##0_);\(&quot;$&quot;#,##0\);&quot;$&quot;#,##0_);@_)"/>
  </numFmts>
  <fonts count="46">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theme="0"/>
      <name val="Arial"/>
      <family val="2"/>
    </font>
    <font>
      <b/>
      <sz val="16"/>
      <name val="Arial"/>
      <family val="2"/>
    </font>
    <font>
      <i/>
      <sz val="10"/>
      <name val="Arial"/>
      <family val="2"/>
    </font>
    <font>
      <b/>
      <sz val="10"/>
      <name val="Arial"/>
      <family val="2"/>
    </font>
    <font>
      <b/>
      <u val="singleAccounting"/>
      <sz val="10"/>
      <name val="Arial"/>
      <family val="2"/>
    </font>
    <font>
      <i/>
      <sz val="9.5"/>
      <name val="Arial"/>
      <family val="2"/>
    </font>
    <font>
      <sz val="9"/>
      <name val="CG Times (W1)"/>
    </font>
    <font>
      <sz val="10"/>
      <color rgb="FFFF0000"/>
      <name val="Arial"/>
      <family val="2"/>
    </font>
    <font>
      <b/>
      <sz val="10"/>
      <color indexed="9"/>
      <name val="Arial"/>
      <family val="2"/>
    </font>
    <font>
      <sz val="10"/>
      <color indexed="9"/>
      <name val="Arial"/>
      <family val="2"/>
    </font>
    <font>
      <sz val="11"/>
      <color rgb="FFFF0000"/>
      <name val="Calibri"/>
      <family val="2"/>
      <scheme val="minor"/>
    </font>
    <font>
      <i/>
      <sz val="9"/>
      <name val="Arial"/>
      <family val="2"/>
    </font>
    <font>
      <sz val="9"/>
      <color theme="1"/>
      <name val="Calibri"/>
      <family val="2"/>
      <scheme val="minor"/>
    </font>
    <font>
      <sz val="9"/>
      <name val="Arial"/>
      <family val="2"/>
    </font>
    <font>
      <vertAlign val="superscript"/>
      <sz val="9"/>
      <name val="Arial"/>
      <family val="2"/>
    </font>
    <font>
      <b/>
      <sz val="36"/>
      <color theme="1"/>
      <name val="Calibri"/>
      <family val="2"/>
      <scheme val="minor"/>
    </font>
    <font>
      <b/>
      <sz val="24"/>
      <color theme="0"/>
      <name val="Calibri"/>
      <family val="2"/>
      <scheme val="minor"/>
    </font>
    <font>
      <sz val="11"/>
      <color rgb="FF000000"/>
      <name val="Calibri"/>
      <family val="2"/>
    </font>
    <font>
      <b/>
      <sz val="11"/>
      <color rgb="FF000000"/>
      <name val="Calibri"/>
      <family val="2"/>
    </font>
    <font>
      <b/>
      <i/>
      <sz val="10.5"/>
      <color rgb="FF2F2F2F"/>
      <name val="Segoe UI"/>
      <family val="2"/>
    </font>
    <font>
      <b/>
      <sz val="10.5"/>
      <color rgb="FF2F2F2F"/>
      <name val="Segoe UI"/>
      <family val="2"/>
    </font>
    <font>
      <b/>
      <u/>
      <sz val="11"/>
      <color theme="1"/>
      <name val="Calibri"/>
      <family val="2"/>
      <scheme val="minor"/>
    </font>
    <font>
      <sz val="12"/>
      <color theme="1"/>
      <name val="Calibri"/>
      <family val="2"/>
      <scheme val="minor"/>
    </font>
    <font>
      <sz val="11"/>
      <color theme="1"/>
      <name val="Calibri"/>
      <family val="2"/>
    </font>
    <font>
      <b/>
      <sz val="16"/>
      <color theme="1"/>
      <name val="Calibri"/>
      <family val="2"/>
      <scheme val="minor"/>
    </font>
    <font>
      <sz val="16"/>
      <color theme="1"/>
      <name val="Calibri"/>
      <family val="2"/>
      <scheme val="minor"/>
    </font>
    <font>
      <u/>
      <sz val="11"/>
      <color theme="10"/>
      <name val="Calibri"/>
      <family val="2"/>
      <scheme val="minor"/>
    </font>
    <font>
      <u/>
      <sz val="16"/>
      <color theme="10"/>
      <name val="Calibri"/>
      <family val="2"/>
      <scheme val="minor"/>
    </font>
    <font>
      <sz val="11"/>
      <color theme="1"/>
      <name val="Arial"/>
      <family val="2"/>
    </font>
    <font>
      <u/>
      <sz val="10"/>
      <name val="Arial"/>
      <family val="2"/>
    </font>
    <font>
      <b/>
      <u/>
      <sz val="10"/>
      <name val="Arial"/>
      <family val="2"/>
    </font>
    <font>
      <b/>
      <sz val="11"/>
      <color indexed="9"/>
      <name val="Arial"/>
      <family val="2"/>
    </font>
    <font>
      <sz val="8"/>
      <color theme="1"/>
      <name val="Arial"/>
      <family val="2"/>
    </font>
    <font>
      <b/>
      <sz val="10"/>
      <color theme="0"/>
      <name val="Arial"/>
      <family val="2"/>
    </font>
    <font>
      <b/>
      <i/>
      <sz val="10"/>
      <name val="Arial"/>
      <family val="2"/>
    </font>
    <font>
      <b/>
      <sz val="12"/>
      <name val="Arial"/>
      <family val="2"/>
    </font>
    <font>
      <sz val="10"/>
      <color rgb="FF000000"/>
      <name val="Arial"/>
      <family val="2"/>
    </font>
    <font>
      <b/>
      <sz val="10"/>
      <color rgb="FF000000"/>
      <name val="Arial"/>
      <family val="2"/>
    </font>
    <font>
      <vertAlign val="superscript"/>
      <sz val="9"/>
      <color theme="1"/>
      <name val="Calibri"/>
      <family val="2"/>
      <scheme val="minor"/>
    </font>
    <font>
      <i/>
      <vertAlign val="superscript"/>
      <sz val="10"/>
      <name val="Arial"/>
      <family val="2"/>
    </font>
    <font>
      <vertAlign val="superscript"/>
      <sz val="9"/>
      <color rgb="FF000000"/>
      <name val="Calibri"/>
      <family val="2"/>
    </font>
    <font>
      <sz val="9"/>
      <color rgb="FF000000"/>
      <name val="Calibri"/>
      <family val="2"/>
    </font>
  </fonts>
  <fills count="16">
    <fill>
      <patternFill patternType="none"/>
    </fill>
    <fill>
      <patternFill patternType="gray125"/>
    </fill>
    <fill>
      <patternFill patternType="solid">
        <fgColor rgb="FF00B0F0"/>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theme="2" tint="-0.249977111117893"/>
        <bgColor indexed="64"/>
      </patternFill>
    </fill>
    <fill>
      <patternFill patternType="solid">
        <fgColor theme="1"/>
        <bgColor indexed="64"/>
      </patternFill>
    </fill>
    <fill>
      <patternFill patternType="solid">
        <fgColor theme="4" tint="-0.249977111117893"/>
        <bgColor indexed="64"/>
      </patternFill>
    </fill>
    <fill>
      <patternFill patternType="solid">
        <fgColor rgb="FFFFFFFF"/>
        <bgColor indexed="64"/>
      </patternFill>
    </fill>
    <fill>
      <patternFill patternType="solid">
        <fgColor rgb="FFBDD7EE"/>
        <bgColor indexed="64"/>
      </patternFill>
    </fill>
  </fills>
  <borders count="3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ashed">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dashed">
        <color indexed="64"/>
      </left>
      <right style="thin">
        <color indexed="64"/>
      </right>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right style="thin">
        <color indexed="64"/>
      </right>
      <top/>
      <bottom style="thin">
        <color auto="1"/>
      </bottom>
      <diagonal/>
    </border>
    <border>
      <left/>
      <right style="thin">
        <color indexed="64"/>
      </right>
      <top/>
      <bottom/>
      <diagonal/>
    </border>
    <border>
      <left style="dashed">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0"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0" fillId="0" borderId="0" applyNumberFormat="0" applyFill="0" applyBorder="0" applyAlignment="0" applyProtection="0"/>
  </cellStyleXfs>
  <cellXfs count="381">
    <xf numFmtId="0" fontId="0" fillId="0" borderId="0" xfId="0"/>
    <xf numFmtId="41" fontId="4" fillId="2" borderId="1" xfId="4" applyNumberFormat="1" applyFont="1" applyFill="1" applyBorder="1"/>
    <xf numFmtId="41" fontId="5" fillId="2" borderId="1" xfId="4" applyNumberFormat="1" applyFont="1" applyFill="1" applyBorder="1"/>
    <xf numFmtId="14" fontId="5" fillId="2" borderId="1" xfId="4" applyNumberFormat="1" applyFont="1" applyFill="1" applyBorder="1"/>
    <xf numFmtId="41" fontId="7" fillId="0" borderId="3" xfId="4" quotePrefix="1" applyNumberFormat="1" applyFont="1" applyBorder="1" applyAlignment="1">
      <alignment horizontal="center"/>
    </xf>
    <xf numFmtId="41" fontId="7" fillId="0" borderId="4" xfId="4" quotePrefix="1" applyNumberFormat="1" applyFont="1" applyBorder="1" applyAlignment="1">
      <alignment horizontal="center"/>
    </xf>
    <xf numFmtId="41" fontId="8" fillId="0" borderId="0" xfId="4" applyNumberFormat="1" applyFont="1" applyAlignment="1">
      <alignment horizontal="center"/>
    </xf>
    <xf numFmtId="41" fontId="8" fillId="3" borderId="6" xfId="4" applyNumberFormat="1" applyFont="1" applyFill="1" applyBorder="1" applyAlignment="1">
      <alignment horizontal="center"/>
    </xf>
    <xf numFmtId="41" fontId="7" fillId="0" borderId="0" xfId="4" applyNumberFormat="1" applyFont="1"/>
    <xf numFmtId="41" fontId="3" fillId="0" borderId="0" xfId="4" applyNumberFormat="1"/>
    <xf numFmtId="41" fontId="3" fillId="3" borderId="6" xfId="4" applyNumberFormat="1" applyFill="1" applyBorder="1"/>
    <xf numFmtId="164" fontId="7" fillId="0" borderId="5" xfId="5" applyNumberFormat="1" applyFont="1" applyFill="1" applyBorder="1"/>
    <xf numFmtId="164" fontId="7" fillId="3" borderId="10" xfId="5" applyNumberFormat="1" applyFont="1" applyFill="1" applyBorder="1"/>
    <xf numFmtId="41" fontId="9" fillId="0" borderId="0" xfId="4" applyNumberFormat="1" applyFont="1"/>
    <xf numFmtId="165" fontId="9" fillId="0" borderId="0" xfId="3" applyNumberFormat="1" applyFont="1" applyFill="1" applyBorder="1"/>
    <xf numFmtId="165" fontId="9" fillId="3" borderId="6" xfId="3" applyNumberFormat="1" applyFont="1" applyFill="1" applyBorder="1"/>
    <xf numFmtId="164" fontId="7" fillId="0" borderId="0" xfId="5" applyNumberFormat="1" applyFont="1" applyFill="1" applyBorder="1"/>
    <xf numFmtId="164" fontId="7" fillId="3" borderId="6" xfId="5" applyNumberFormat="1" applyFont="1" applyFill="1" applyBorder="1"/>
    <xf numFmtId="166" fontId="3" fillId="0" borderId="0" xfId="1" applyNumberFormat="1" applyFont="1" applyFill="1" applyBorder="1"/>
    <xf numFmtId="41" fontId="7" fillId="3" borderId="6" xfId="4" applyNumberFormat="1" applyFont="1" applyFill="1" applyBorder="1"/>
    <xf numFmtId="164" fontId="7" fillId="0" borderId="0" xfId="2" applyNumberFormat="1" applyFont="1" applyFill="1" applyBorder="1"/>
    <xf numFmtId="164" fontId="7" fillId="3" borderId="6" xfId="2" applyNumberFormat="1" applyFont="1" applyFill="1" applyBorder="1"/>
    <xf numFmtId="41" fontId="7" fillId="0" borderId="2" xfId="4" applyNumberFormat="1" applyFont="1" applyBorder="1"/>
    <xf numFmtId="164" fontId="7" fillId="0" borderId="3" xfId="5" applyNumberFormat="1" applyFont="1" applyFill="1" applyBorder="1"/>
    <xf numFmtId="164" fontId="7" fillId="3" borderId="11" xfId="5" applyNumberFormat="1" applyFont="1" applyFill="1" applyBorder="1"/>
    <xf numFmtId="41" fontId="3" fillId="4" borderId="0" xfId="4" applyNumberFormat="1" applyFill="1"/>
    <xf numFmtId="164" fontId="7" fillId="4" borderId="5" xfId="5" applyNumberFormat="1" applyFont="1" applyFill="1" applyBorder="1"/>
    <xf numFmtId="164" fontId="7" fillId="4" borderId="0" xfId="5" applyNumberFormat="1" applyFont="1" applyFill="1" applyBorder="1"/>
    <xf numFmtId="164" fontId="7" fillId="4" borderId="3" xfId="5" applyNumberFormat="1" applyFont="1" applyFill="1" applyBorder="1"/>
    <xf numFmtId="9" fontId="6" fillId="0" borderId="0" xfId="3" applyFont="1" applyFill="1" applyBorder="1"/>
    <xf numFmtId="9" fontId="6" fillId="3" borderId="6" xfId="3" applyFont="1" applyFill="1" applyBorder="1"/>
    <xf numFmtId="166" fontId="3" fillId="0" borderId="0" xfId="4" applyNumberFormat="1"/>
    <xf numFmtId="164" fontId="3" fillId="3" borderId="6" xfId="5" applyNumberFormat="1" applyFont="1" applyFill="1" applyBorder="1"/>
    <xf numFmtId="41" fontId="3" fillId="0" borderId="0" xfId="4" applyNumberFormat="1" applyAlignment="1">
      <alignment horizontal="left"/>
    </xf>
    <xf numFmtId="41" fontId="11" fillId="0" borderId="0" xfId="4" applyNumberFormat="1" applyFont="1"/>
    <xf numFmtId="41" fontId="11" fillId="3" borderId="6" xfId="4" applyNumberFormat="1" applyFont="1" applyFill="1" applyBorder="1"/>
    <xf numFmtId="166" fontId="3" fillId="3" borderId="6" xfId="6" applyNumberFormat="1" applyFont="1" applyFill="1" applyBorder="1"/>
    <xf numFmtId="44" fontId="7" fillId="6" borderId="1" xfId="5" applyFont="1" applyFill="1" applyBorder="1"/>
    <xf numFmtId="41" fontId="7" fillId="6" borderId="3" xfId="4" applyNumberFormat="1" applyFont="1" applyFill="1" applyBorder="1"/>
    <xf numFmtId="41" fontId="6" fillId="0" borderId="0" xfId="4" applyNumberFormat="1" applyFont="1"/>
    <xf numFmtId="41" fontId="6" fillId="3" borderId="10" xfId="4" applyNumberFormat="1" applyFont="1" applyFill="1" applyBorder="1"/>
    <xf numFmtId="41" fontId="3" fillId="8" borderId="0" xfId="4" applyNumberFormat="1" applyFill="1"/>
    <xf numFmtId="44" fontId="3" fillId="7" borderId="13" xfId="5" applyFont="1" applyFill="1" applyBorder="1"/>
    <xf numFmtId="41" fontId="3" fillId="9" borderId="0" xfId="4" applyNumberFormat="1" applyFill="1"/>
    <xf numFmtId="41" fontId="3" fillId="9" borderId="1" xfId="4" applyNumberFormat="1" applyFill="1" applyBorder="1"/>
    <xf numFmtId="41" fontId="3" fillId="5" borderId="14" xfId="4" applyNumberFormat="1" applyFill="1" applyBorder="1"/>
    <xf numFmtId="164" fontId="7" fillId="6" borderId="3" xfId="5" applyNumberFormat="1" applyFont="1" applyFill="1" applyBorder="1"/>
    <xf numFmtId="9" fontId="3" fillId="0" borderId="0" xfId="3" applyFont="1" applyFill="1" applyBorder="1"/>
    <xf numFmtId="164" fontId="3" fillId="0" borderId="0" xfId="5" applyNumberFormat="1" applyFont="1" applyFill="1" applyBorder="1"/>
    <xf numFmtId="164" fontId="7" fillId="6" borderId="4" xfId="2" applyNumberFormat="1" applyFont="1" applyFill="1" applyBorder="1"/>
    <xf numFmtId="44" fontId="7" fillId="6" borderId="12" xfId="5" applyFont="1" applyFill="1" applyBorder="1"/>
    <xf numFmtId="41" fontId="7" fillId="6" borderId="7" xfId="4" applyNumberFormat="1" applyFont="1" applyFill="1" applyBorder="1"/>
    <xf numFmtId="41" fontId="7" fillId="6" borderId="8" xfId="4" applyNumberFormat="1" applyFont="1" applyFill="1" applyBorder="1"/>
    <xf numFmtId="41" fontId="7" fillId="6" borderId="9" xfId="4" applyNumberFormat="1" applyFont="1" applyFill="1" applyBorder="1"/>
    <xf numFmtId="164" fontId="7" fillId="4" borderId="4" xfId="5" applyNumberFormat="1" applyFont="1" applyFill="1" applyBorder="1"/>
    <xf numFmtId="44" fontId="7" fillId="4" borderId="3" xfId="5" applyFont="1" applyFill="1" applyBorder="1"/>
    <xf numFmtId="44" fontId="7" fillId="4" borderId="4" xfId="5" applyFont="1" applyFill="1" applyBorder="1"/>
    <xf numFmtId="164" fontId="7" fillId="4" borderId="10" xfId="5" applyNumberFormat="1" applyFont="1" applyFill="1" applyBorder="1"/>
    <xf numFmtId="14" fontId="5" fillId="2" borderId="12" xfId="4" applyNumberFormat="1" applyFont="1" applyFill="1" applyBorder="1"/>
    <xf numFmtId="164" fontId="3" fillId="9" borderId="0" xfId="5" applyNumberFormat="1" applyFont="1" applyFill="1" applyBorder="1"/>
    <xf numFmtId="164" fontId="7" fillId="9" borderId="0" xfId="5" applyNumberFormat="1" applyFont="1" applyFill="1" applyBorder="1"/>
    <xf numFmtId="41" fontId="3" fillId="0" borderId="6" xfId="4" applyNumberFormat="1" applyBorder="1"/>
    <xf numFmtId="166" fontId="0" fillId="0" borderId="0" xfId="0" applyNumberFormat="1"/>
    <xf numFmtId="166" fontId="3" fillId="3" borderId="6" xfId="5" applyNumberFormat="1" applyFont="1" applyFill="1" applyBorder="1"/>
    <xf numFmtId="0" fontId="0" fillId="9" borderId="0" xfId="0" applyFill="1"/>
    <xf numFmtId="41" fontId="7" fillId="0" borderId="1" xfId="4" quotePrefix="1" applyNumberFormat="1" applyFont="1" applyBorder="1" applyAlignment="1">
      <alignment horizontal="center"/>
    </xf>
    <xf numFmtId="41" fontId="7" fillId="0" borderId="2" xfId="4" quotePrefix="1" applyNumberFormat="1" applyFont="1" applyBorder="1" applyAlignment="1">
      <alignment horizontal="center"/>
    </xf>
    <xf numFmtId="10" fontId="7" fillId="0" borderId="0" xfId="3" applyNumberFormat="1" applyFont="1" applyFill="1" applyBorder="1"/>
    <xf numFmtId="0" fontId="7" fillId="0" borderId="3" xfId="4" quotePrefix="1" applyFont="1" applyBorder="1" applyAlignment="1">
      <alignment horizontal="center"/>
    </xf>
    <xf numFmtId="41" fontId="8" fillId="9" borderId="0" xfId="4" applyNumberFormat="1" applyFont="1" applyFill="1" applyAlignment="1">
      <alignment horizontal="center"/>
    </xf>
    <xf numFmtId="41" fontId="7" fillId="9" borderId="3" xfId="4" quotePrefix="1" applyNumberFormat="1" applyFont="1" applyFill="1" applyBorder="1" applyAlignment="1">
      <alignment horizontal="center"/>
    </xf>
    <xf numFmtId="166" fontId="3" fillId="9" borderId="0" xfId="4" applyNumberFormat="1" applyFill="1"/>
    <xf numFmtId="164" fontId="7" fillId="9" borderId="5" xfId="5" applyNumberFormat="1" applyFont="1" applyFill="1" applyBorder="1"/>
    <xf numFmtId="165" fontId="9" fillId="9" borderId="0" xfId="3" applyNumberFormat="1" applyFont="1" applyFill="1" applyBorder="1"/>
    <xf numFmtId="166" fontId="3" fillId="9" borderId="0" xfId="1" applyNumberFormat="1" applyFont="1" applyFill="1" applyBorder="1"/>
    <xf numFmtId="164" fontId="7" fillId="9" borderId="0" xfId="2" applyNumberFormat="1" applyFont="1" applyFill="1" applyBorder="1"/>
    <xf numFmtId="164" fontId="7" fillId="9" borderId="3" xfId="5" applyNumberFormat="1" applyFont="1" applyFill="1" applyBorder="1"/>
    <xf numFmtId="10" fontId="7" fillId="9" borderId="0" xfId="3" applyNumberFormat="1" applyFont="1" applyFill="1" applyBorder="1"/>
    <xf numFmtId="41" fontId="6" fillId="9" borderId="0" xfId="4" applyNumberFormat="1" applyFont="1" applyFill="1"/>
    <xf numFmtId="1" fontId="7" fillId="0" borderId="4" xfId="4" quotePrefix="1" applyNumberFormat="1" applyFont="1" applyBorder="1" applyAlignment="1">
      <alignment horizontal="center"/>
    </xf>
    <xf numFmtId="0" fontId="0" fillId="11" borderId="0" xfId="0" applyFill="1"/>
    <xf numFmtId="166" fontId="0" fillId="11" borderId="0" xfId="0" applyNumberFormat="1" applyFill="1"/>
    <xf numFmtId="0" fontId="14" fillId="11" borderId="0" xfId="0" applyFont="1" applyFill="1"/>
    <xf numFmtId="166" fontId="14" fillId="11" borderId="0" xfId="0" applyNumberFormat="1" applyFont="1" applyFill="1"/>
    <xf numFmtId="49" fontId="7" fillId="0" borderId="2" xfId="4" quotePrefix="1" applyNumberFormat="1" applyFont="1" applyBorder="1"/>
    <xf numFmtId="49" fontId="7" fillId="0" borderId="3" xfId="4" quotePrefix="1" applyNumberFormat="1" applyFont="1" applyBorder="1"/>
    <xf numFmtId="164" fontId="0" fillId="0" borderId="0" xfId="0" applyNumberFormat="1"/>
    <xf numFmtId="41" fontId="6" fillId="0" borderId="5" xfId="4" applyNumberFormat="1" applyFont="1" applyBorder="1" applyAlignment="1">
      <alignment horizontal="left"/>
    </xf>
    <xf numFmtId="41" fontId="8" fillId="0" borderId="15" xfId="4" applyNumberFormat="1" applyFont="1" applyBorder="1" applyAlignment="1">
      <alignment horizontal="center"/>
    </xf>
    <xf numFmtId="41" fontId="3" fillId="0" borderId="15" xfId="4" applyNumberFormat="1" applyBorder="1"/>
    <xf numFmtId="164" fontId="7" fillId="0" borderId="16" xfId="5" applyNumberFormat="1" applyFont="1" applyFill="1" applyBorder="1"/>
    <xf numFmtId="165" fontId="9" fillId="0" borderId="15" xfId="3" applyNumberFormat="1" applyFont="1" applyFill="1" applyBorder="1"/>
    <xf numFmtId="164" fontId="3" fillId="0" borderId="15" xfId="5" applyNumberFormat="1" applyFont="1" applyFill="1" applyBorder="1"/>
    <xf numFmtId="164" fontId="7" fillId="0" borderId="15" xfId="5" applyNumberFormat="1" applyFont="1" applyFill="1" applyBorder="1"/>
    <xf numFmtId="164" fontId="7" fillId="0" borderId="15" xfId="2" applyNumberFormat="1" applyFont="1" applyFill="1" applyBorder="1"/>
    <xf numFmtId="164" fontId="7" fillId="0" borderId="2" xfId="5" applyNumberFormat="1" applyFont="1" applyFill="1" applyBorder="1"/>
    <xf numFmtId="164" fontId="0" fillId="0" borderId="0" xfId="2" applyNumberFormat="1" applyFont="1"/>
    <xf numFmtId="41" fontId="7" fillId="4" borderId="13" xfId="4" applyNumberFormat="1" applyFont="1" applyFill="1" applyBorder="1"/>
    <xf numFmtId="41" fontId="3" fillId="4" borderId="13" xfId="4" applyNumberFormat="1" applyFill="1" applyBorder="1"/>
    <xf numFmtId="41" fontId="7" fillId="4" borderId="18" xfId="4" applyNumberFormat="1" applyFont="1" applyFill="1" applyBorder="1"/>
    <xf numFmtId="41" fontId="7" fillId="0" borderId="13" xfId="4" applyNumberFormat="1" applyFont="1" applyBorder="1"/>
    <xf numFmtId="41" fontId="3" fillId="0" borderId="13" xfId="4" applyNumberFormat="1" applyBorder="1"/>
    <xf numFmtId="41" fontId="7" fillId="0" borderId="18" xfId="4" applyNumberFormat="1" applyFont="1" applyBorder="1" applyAlignment="1">
      <alignment horizontal="left"/>
    </xf>
    <xf numFmtId="41" fontId="6" fillId="0" borderId="13" xfId="4" applyNumberFormat="1" applyFont="1" applyBorder="1" applyAlignment="1">
      <alignment horizontal="left"/>
    </xf>
    <xf numFmtId="166" fontId="3" fillId="0" borderId="13" xfId="4" applyNumberFormat="1" applyBorder="1" applyAlignment="1">
      <alignment horizontal="left"/>
    </xf>
    <xf numFmtId="166" fontId="3" fillId="0" borderId="13" xfId="4" applyNumberFormat="1" applyBorder="1"/>
    <xf numFmtId="41" fontId="7" fillId="0" borderId="18" xfId="4" applyNumberFormat="1" applyFont="1" applyBorder="1"/>
    <xf numFmtId="41" fontId="3" fillId="0" borderId="13" xfId="4" applyNumberFormat="1" applyBorder="1" applyAlignment="1">
      <alignment horizontal="left"/>
    </xf>
    <xf numFmtId="41" fontId="7" fillId="6" borderId="18" xfId="4" applyNumberFormat="1" applyFont="1" applyFill="1" applyBorder="1"/>
    <xf numFmtId="41" fontId="6" fillId="0" borderId="17" xfId="4" applyNumberFormat="1" applyFont="1" applyBorder="1"/>
    <xf numFmtId="41" fontId="3" fillId="7" borderId="13" xfId="4" applyNumberFormat="1" applyFill="1" applyBorder="1"/>
    <xf numFmtId="41" fontId="3" fillId="9" borderId="13" xfId="4" applyNumberFormat="1" applyFill="1" applyBorder="1" applyAlignment="1">
      <alignment horizontal="left"/>
    </xf>
    <xf numFmtId="164" fontId="7" fillId="4" borderId="17" xfId="5" applyNumberFormat="1" applyFont="1" applyFill="1" applyBorder="1"/>
    <xf numFmtId="41" fontId="12" fillId="10" borderId="12" xfId="4" applyNumberFormat="1" applyFont="1" applyFill="1" applyBorder="1"/>
    <xf numFmtId="41" fontId="12" fillId="0" borderId="13" xfId="4" applyNumberFormat="1" applyFont="1" applyBorder="1"/>
    <xf numFmtId="165" fontId="9" fillId="0" borderId="2" xfId="3" applyNumberFormat="1" applyFont="1" applyFill="1" applyBorder="1"/>
    <xf numFmtId="165" fontId="9" fillId="0" borderId="3" xfId="3" applyNumberFormat="1" applyFont="1" applyFill="1" applyBorder="1"/>
    <xf numFmtId="165" fontId="9" fillId="3" borderId="11" xfId="3" applyNumberFormat="1" applyFont="1" applyFill="1" applyBorder="1"/>
    <xf numFmtId="165" fontId="9" fillId="9" borderId="3" xfId="3" applyNumberFormat="1" applyFont="1" applyFill="1" applyBorder="1"/>
    <xf numFmtId="164" fontId="7" fillId="4" borderId="15" xfId="5" applyNumberFormat="1" applyFont="1" applyFill="1" applyBorder="1"/>
    <xf numFmtId="165" fontId="15" fillId="0" borderId="15" xfId="3" applyNumberFormat="1" applyFont="1" applyFill="1" applyBorder="1"/>
    <xf numFmtId="165" fontId="15" fillId="0" borderId="0" xfId="3" applyNumberFormat="1" applyFont="1" applyFill="1" applyBorder="1"/>
    <xf numFmtId="165" fontId="15" fillId="3" borderId="6" xfId="3" applyNumberFormat="1" applyFont="1" applyFill="1" applyBorder="1"/>
    <xf numFmtId="165" fontId="15" fillId="9" borderId="0" xfId="3" applyNumberFormat="1" applyFont="1" applyFill="1" applyBorder="1"/>
    <xf numFmtId="165" fontId="7" fillId="0" borderId="0" xfId="3" applyNumberFormat="1" applyFont="1" applyFill="1" applyBorder="1"/>
    <xf numFmtId="165" fontId="3" fillId="8" borderId="1" xfId="4" applyNumberFormat="1" applyFill="1" applyBorder="1"/>
    <xf numFmtId="165" fontId="3" fillId="7" borderId="14" xfId="5" applyNumberFormat="1" applyFont="1" applyFill="1" applyBorder="1"/>
    <xf numFmtId="165" fontId="13" fillId="10" borderId="1" xfId="4" applyNumberFormat="1" applyFont="1" applyFill="1" applyBorder="1"/>
    <xf numFmtId="165" fontId="13" fillId="10" borderId="14" xfId="7" applyNumberFormat="1" applyFont="1" applyFill="1" applyBorder="1"/>
    <xf numFmtId="165" fontId="13" fillId="0" borderId="0" xfId="4" applyNumberFormat="1" applyFont="1"/>
    <xf numFmtId="165" fontId="13" fillId="3" borderId="6" xfId="7" applyNumberFormat="1" applyFont="1" applyFill="1" applyBorder="1"/>
    <xf numFmtId="165" fontId="7" fillId="0" borderId="15" xfId="3" applyNumberFormat="1" applyFont="1" applyFill="1" applyBorder="1"/>
    <xf numFmtId="165" fontId="7" fillId="3" borderId="6" xfId="3" applyNumberFormat="1" applyFont="1" applyFill="1" applyBorder="1"/>
    <xf numFmtId="165" fontId="7" fillId="0" borderId="0" xfId="3" applyNumberFormat="1" applyFont="1" applyFill="1" applyBorder="1" applyAlignment="1">
      <alignment horizontal="right"/>
    </xf>
    <xf numFmtId="165" fontId="3" fillId="0" borderId="0" xfId="3" applyNumberFormat="1" applyFont="1" applyFill="1" applyBorder="1"/>
    <xf numFmtId="165" fontId="3" fillId="3" borderId="6" xfId="3" applyNumberFormat="1" applyFont="1" applyFill="1" applyBorder="1"/>
    <xf numFmtId="165" fontId="7" fillId="3" borderId="6" xfId="3" applyNumberFormat="1" applyFont="1" applyFill="1" applyBorder="1" applyAlignment="1">
      <alignment horizontal="right"/>
    </xf>
    <xf numFmtId="165" fontId="7" fillId="0" borderId="3" xfId="3" applyNumberFormat="1" applyFont="1" applyFill="1" applyBorder="1"/>
    <xf numFmtId="165" fontId="7" fillId="3" borderId="11" xfId="3" applyNumberFormat="1" applyFont="1" applyFill="1" applyBorder="1"/>
    <xf numFmtId="165" fontId="7" fillId="0" borderId="3" xfId="3" applyNumberFormat="1" applyFont="1" applyFill="1" applyBorder="1" applyAlignment="1">
      <alignment horizontal="right"/>
    </xf>
    <xf numFmtId="165" fontId="3" fillId="0" borderId="15" xfId="3" applyNumberFormat="1" applyFont="1" applyFill="1" applyBorder="1"/>
    <xf numFmtId="165" fontId="3" fillId="0" borderId="0" xfId="3" applyNumberFormat="1" applyFont="1" applyFill="1" applyBorder="1" applyAlignment="1">
      <alignment horizontal="right"/>
    </xf>
    <xf numFmtId="165" fontId="3" fillId="3" borderId="6" xfId="3" applyNumberFormat="1" applyFont="1" applyFill="1" applyBorder="1" applyAlignment="1">
      <alignment horizontal="right"/>
    </xf>
    <xf numFmtId="164" fontId="0" fillId="9" borderId="0" xfId="2" applyNumberFormat="1" applyFont="1" applyFill="1"/>
    <xf numFmtId="164" fontId="0" fillId="9" borderId="0" xfId="0" applyNumberFormat="1" applyFill="1"/>
    <xf numFmtId="0" fontId="16" fillId="0" borderId="0" xfId="0" applyFont="1"/>
    <xf numFmtId="41" fontId="17" fillId="0" borderId="3" xfId="4" applyNumberFormat="1" applyFont="1" applyBorder="1"/>
    <xf numFmtId="8" fontId="0" fillId="9" borderId="0" xfId="0" applyNumberFormat="1" applyFill="1"/>
    <xf numFmtId="6" fontId="0" fillId="9" borderId="0" xfId="0" applyNumberFormat="1" applyFill="1"/>
    <xf numFmtId="6" fontId="0" fillId="0" borderId="0" xfId="0" applyNumberFormat="1"/>
    <xf numFmtId="41" fontId="0" fillId="0" borderId="0" xfId="0" applyNumberFormat="1"/>
    <xf numFmtId="0" fontId="16" fillId="0" borderId="0" xfId="0" applyFont="1" applyAlignment="1">
      <alignment vertical="center" wrapText="1"/>
    </xf>
    <xf numFmtId="0" fontId="19" fillId="9" borderId="0" xfId="0" applyFont="1" applyFill="1"/>
    <xf numFmtId="0" fontId="20" fillId="9" borderId="0" xfId="0" applyFont="1" applyFill="1"/>
    <xf numFmtId="0" fontId="0" fillId="9" borderId="0" xfId="0" applyFill="1" applyAlignment="1">
      <alignment vertical="top" wrapText="1"/>
    </xf>
    <xf numFmtId="0" fontId="23" fillId="9" borderId="0" xfId="0" applyFont="1" applyFill="1" applyAlignment="1">
      <alignment vertical="center" wrapText="1"/>
    </xf>
    <xf numFmtId="0" fontId="25" fillId="9" borderId="0" xfId="0" applyFont="1" applyFill="1"/>
    <xf numFmtId="0" fontId="26" fillId="9" borderId="0" xfId="0" applyFont="1" applyFill="1"/>
    <xf numFmtId="0" fontId="2" fillId="9" borderId="0" xfId="0" applyFont="1" applyFill="1"/>
    <xf numFmtId="0" fontId="27" fillId="9" borderId="0" xfId="0" quotePrefix="1" applyFont="1" applyFill="1"/>
    <xf numFmtId="0" fontId="0" fillId="9" borderId="0" xfId="0" quotePrefix="1" applyFill="1"/>
    <xf numFmtId="0" fontId="28" fillId="9" borderId="0" xfId="0" applyFont="1" applyFill="1" applyAlignment="1">
      <alignment horizontal="left"/>
    </xf>
    <xf numFmtId="0" fontId="29" fillId="9" borderId="0" xfId="0" applyFont="1" applyFill="1"/>
    <xf numFmtId="0" fontId="31" fillId="9" borderId="0" xfId="10" applyFont="1" applyFill="1"/>
    <xf numFmtId="0" fontId="32" fillId="0" borderId="0" xfId="0" applyFont="1"/>
    <xf numFmtId="165" fontId="32" fillId="0" borderId="0" xfId="0" applyNumberFormat="1" applyFont="1"/>
    <xf numFmtId="0" fontId="3" fillId="0" borderId="0" xfId="8"/>
    <xf numFmtId="166" fontId="7" fillId="0" borderId="19" xfId="6" applyNumberFormat="1" applyFont="1" applyFill="1" applyBorder="1" applyAlignment="1">
      <alignment vertical="center"/>
    </xf>
    <xf numFmtId="166" fontId="7" fillId="0" borderId="5" xfId="6" applyNumberFormat="1" applyFont="1" applyFill="1" applyBorder="1" applyAlignment="1">
      <alignment vertical="center"/>
    </xf>
    <xf numFmtId="166" fontId="7" fillId="9" borderId="5" xfId="6" applyNumberFormat="1" applyFont="1" applyFill="1" applyBorder="1" applyAlignment="1">
      <alignment vertical="center"/>
    </xf>
    <xf numFmtId="0" fontId="3" fillId="0" borderId="0" xfId="8" applyAlignment="1">
      <alignment vertical="center"/>
    </xf>
    <xf numFmtId="0" fontId="3" fillId="0" borderId="0" xfId="8" applyAlignment="1">
      <alignment horizontal="left" vertical="center" indent="1"/>
    </xf>
    <xf numFmtId="166" fontId="3" fillId="0" borderId="20" xfId="6" applyNumberFormat="1" applyFont="1" applyFill="1" applyBorder="1" applyAlignment="1">
      <alignment vertical="center"/>
    </xf>
    <xf numFmtId="166" fontId="3" fillId="0" borderId="0" xfId="6" applyNumberFormat="1" applyFont="1" applyFill="1" applyAlignment="1">
      <alignment vertical="center"/>
    </xf>
    <xf numFmtId="166" fontId="3" fillId="9" borderId="0" xfId="6" applyNumberFormat="1" applyFont="1" applyFill="1" applyAlignment="1">
      <alignment vertical="center"/>
    </xf>
    <xf numFmtId="166" fontId="3" fillId="0" borderId="20" xfId="8" applyNumberFormat="1" applyBorder="1"/>
    <xf numFmtId="0" fontId="3" fillId="0" borderId="20" xfId="8" applyBorder="1"/>
    <xf numFmtId="166" fontId="3" fillId="0" borderId="0" xfId="6" applyNumberFormat="1" applyFont="1" applyFill="1" applyBorder="1" applyAlignment="1">
      <alignment vertical="center"/>
    </xf>
    <xf numFmtId="166" fontId="3" fillId="9" borderId="0" xfId="6" applyNumberFormat="1" applyFont="1" applyFill="1" applyBorder="1" applyAlignment="1">
      <alignment vertical="center"/>
    </xf>
    <xf numFmtId="0" fontId="33" fillId="0" borderId="0" xfId="8" applyFont="1" applyAlignment="1">
      <alignment vertical="center"/>
    </xf>
    <xf numFmtId="9" fontId="3" fillId="0" borderId="0" xfId="7" applyFont="1" applyFill="1" applyBorder="1" applyAlignment="1">
      <alignment vertical="center"/>
    </xf>
    <xf numFmtId="9" fontId="3" fillId="9" borderId="0" xfId="7" applyFont="1" applyFill="1" applyBorder="1" applyAlignment="1">
      <alignment vertical="center"/>
    </xf>
    <xf numFmtId="166" fontId="7" fillId="0" borderId="0" xfId="6" applyNumberFormat="1" applyFont="1" applyFill="1" applyBorder="1" applyAlignment="1">
      <alignment vertical="center"/>
    </xf>
    <xf numFmtId="166" fontId="7" fillId="9" borderId="0" xfId="6" applyNumberFormat="1" applyFont="1" applyFill="1" applyBorder="1" applyAlignment="1">
      <alignment vertical="center"/>
    </xf>
    <xf numFmtId="166" fontId="3" fillId="0" borderId="0" xfId="6" applyNumberFormat="1" applyFont="1" applyBorder="1"/>
    <xf numFmtId="166" fontId="3" fillId="9" borderId="0" xfId="6" applyNumberFormat="1" applyFont="1" applyFill="1" applyBorder="1"/>
    <xf numFmtId="0" fontId="33" fillId="0" borderId="0" xfId="8" applyFont="1"/>
    <xf numFmtId="166" fontId="7" fillId="0" borderId="0" xfId="6" applyNumberFormat="1" applyFont="1" applyFill="1" applyBorder="1"/>
    <xf numFmtId="166" fontId="7" fillId="9" borderId="0" xfId="6" applyNumberFormat="1" applyFont="1" applyFill="1" applyBorder="1"/>
    <xf numFmtId="0" fontId="34" fillId="0" borderId="0" xfId="8" applyFont="1"/>
    <xf numFmtId="166" fontId="7" fillId="0" borderId="0" xfId="6" applyNumberFormat="1" applyFont="1" applyFill="1" applyAlignment="1">
      <alignment vertical="center"/>
    </xf>
    <xf numFmtId="166" fontId="7" fillId="9" borderId="0" xfId="6" applyNumberFormat="1" applyFont="1" applyFill="1" applyAlignment="1">
      <alignment vertical="center"/>
    </xf>
    <xf numFmtId="166" fontId="3" fillId="0" borderId="21" xfId="6" applyNumberFormat="1" applyFont="1" applyFill="1" applyBorder="1" applyAlignment="1">
      <alignment vertical="center"/>
    </xf>
    <xf numFmtId="166" fontId="3" fillId="0" borderId="1" xfId="6" applyNumberFormat="1" applyFont="1" applyFill="1" applyBorder="1" applyAlignment="1">
      <alignment vertical="center"/>
    </xf>
    <xf numFmtId="166" fontId="3" fillId="9" borderId="1" xfId="6" applyNumberFormat="1" applyFont="1" applyFill="1" applyBorder="1" applyAlignment="1">
      <alignment vertical="center"/>
    </xf>
    <xf numFmtId="0" fontId="13" fillId="12" borderId="22" xfId="8" applyFont="1" applyFill="1" applyBorder="1"/>
    <xf numFmtId="0" fontId="13" fillId="12" borderId="3" xfId="8" applyFont="1" applyFill="1" applyBorder="1"/>
    <xf numFmtId="0" fontId="12" fillId="12" borderId="3" xfId="8" applyFont="1" applyFill="1" applyBorder="1"/>
    <xf numFmtId="0" fontId="35" fillId="12" borderId="2" xfId="8" applyFont="1" applyFill="1" applyBorder="1"/>
    <xf numFmtId="0" fontId="3" fillId="0" borderId="21" xfId="8" applyBorder="1"/>
    <xf numFmtId="0" fontId="36" fillId="0" borderId="0" xfId="0" applyFont="1"/>
    <xf numFmtId="164" fontId="7" fillId="0" borderId="20" xfId="5" applyNumberFormat="1" applyFont="1" applyFill="1" applyBorder="1" applyAlignment="1">
      <alignment horizontal="center"/>
    </xf>
    <xf numFmtId="164" fontId="7" fillId="9" borderId="0" xfId="5" applyNumberFormat="1" applyFont="1" applyFill="1" applyBorder="1" applyAlignment="1">
      <alignment horizontal="center"/>
    </xf>
    <xf numFmtId="164" fontId="7" fillId="0" borderId="20" xfId="5" applyNumberFormat="1" applyFont="1" applyFill="1" applyBorder="1"/>
    <xf numFmtId="0" fontId="7" fillId="9" borderId="0" xfId="8" applyFont="1" applyFill="1"/>
    <xf numFmtId="0" fontId="7" fillId="9" borderId="0" xfId="8" applyFont="1" applyFill="1" applyAlignment="1">
      <alignment horizontal="left" vertical="center"/>
    </xf>
    <xf numFmtId="164" fontId="3" fillId="0" borderId="20" xfId="5" applyNumberFormat="1" applyFont="1" applyFill="1" applyBorder="1" applyAlignment="1">
      <alignment horizontal="center"/>
    </xf>
    <xf numFmtId="164" fontId="3" fillId="9" borderId="0" xfId="5" applyNumberFormat="1" applyFont="1" applyFill="1" applyBorder="1" applyAlignment="1">
      <alignment horizontal="center"/>
    </xf>
    <xf numFmtId="164" fontId="3" fillId="0" borderId="20" xfId="5" applyNumberFormat="1" applyFont="1" applyFill="1" applyBorder="1"/>
    <xf numFmtId="0" fontId="3" fillId="9" borderId="0" xfId="8" applyFill="1"/>
    <xf numFmtId="43" fontId="3" fillId="0" borderId="20" xfId="8" applyNumberFormat="1" applyBorder="1"/>
    <xf numFmtId="9" fontId="6" fillId="0" borderId="20" xfId="7" applyFont="1" applyBorder="1"/>
    <xf numFmtId="9" fontId="6" fillId="0" borderId="0" xfId="7" applyFont="1"/>
    <xf numFmtId="0" fontId="6" fillId="0" borderId="0" xfId="8" applyFont="1"/>
    <xf numFmtId="167" fontId="7" fillId="0" borderId="20" xfId="5" applyNumberFormat="1" applyFont="1" applyFill="1" applyBorder="1" applyAlignment="1">
      <alignment vertical="center"/>
    </xf>
    <xf numFmtId="167" fontId="7" fillId="0" borderId="0" xfId="5" applyNumberFormat="1" applyFont="1" applyAlignment="1">
      <alignment vertical="center"/>
    </xf>
    <xf numFmtId="41" fontId="7" fillId="0" borderId="0" xfId="8" applyNumberFormat="1" applyFont="1" applyAlignment="1">
      <alignment vertical="center"/>
    </xf>
    <xf numFmtId="41" fontId="7" fillId="0" borderId="0" xfId="8" applyNumberFormat="1" applyFont="1" applyAlignment="1">
      <alignment horizontal="left" vertical="center" indent="1"/>
    </xf>
    <xf numFmtId="167" fontId="3" fillId="0" borderId="20" xfId="5" applyNumberFormat="1" applyFont="1" applyFill="1" applyBorder="1" applyAlignment="1">
      <alignment vertical="center"/>
    </xf>
    <xf numFmtId="167" fontId="3" fillId="0" borderId="0" xfId="5" applyNumberFormat="1" applyFont="1" applyFill="1" applyAlignment="1">
      <alignment vertical="center"/>
    </xf>
    <xf numFmtId="167" fontId="3" fillId="0" borderId="0" xfId="5" applyNumberFormat="1" applyFont="1" applyAlignment="1">
      <alignment vertical="center"/>
    </xf>
    <xf numFmtId="41" fontId="3" fillId="0" borderId="0" xfId="8" applyNumberFormat="1" applyAlignment="1">
      <alignment vertical="center"/>
    </xf>
    <xf numFmtId="0" fontId="7" fillId="6" borderId="23" xfId="8" applyFont="1" applyFill="1" applyBorder="1" applyAlignment="1">
      <alignment horizontal="center" vertical="center"/>
    </xf>
    <xf numFmtId="0" fontId="7" fillId="6" borderId="1" xfId="8" applyFont="1" applyFill="1" applyBorder="1" applyAlignment="1">
      <alignment horizontal="center" vertical="center"/>
    </xf>
    <xf numFmtId="0" fontId="37" fillId="13" borderId="25" xfId="8" applyFont="1" applyFill="1" applyBorder="1" applyAlignment="1">
      <alignment horizontal="center"/>
    </xf>
    <xf numFmtId="0" fontId="37" fillId="13" borderId="25" xfId="8" applyFont="1" applyFill="1" applyBorder="1" applyAlignment="1">
      <alignment horizontal="centerContinuous"/>
    </xf>
    <xf numFmtId="0" fontId="7" fillId="0" borderId="0" xfId="8" applyFont="1"/>
    <xf numFmtId="0" fontId="32" fillId="0" borderId="3" xfId="0" applyFont="1" applyBorder="1"/>
    <xf numFmtId="0" fontId="38" fillId="0" borderId="0" xfId="8" applyFont="1"/>
    <xf numFmtId="0" fontId="3" fillId="0" borderId="1" xfId="8" applyBorder="1"/>
    <xf numFmtId="0" fontId="32" fillId="0" borderId="1" xfId="0" applyFont="1" applyBorder="1"/>
    <xf numFmtId="165" fontId="32" fillId="0" borderId="1" xfId="0" applyNumberFormat="1" applyFont="1" applyBorder="1"/>
    <xf numFmtId="0" fontId="7" fillId="0" borderId="1" xfId="8" applyFont="1" applyBorder="1"/>
    <xf numFmtId="0" fontId="39" fillId="0" borderId="1" xfId="8" applyFont="1" applyBorder="1"/>
    <xf numFmtId="0" fontId="14" fillId="9" borderId="0" xfId="0" applyFont="1" applyFill="1"/>
    <xf numFmtId="41" fontId="8" fillId="0" borderId="2" xfId="4" applyNumberFormat="1" applyFont="1" applyBorder="1" applyAlignment="1">
      <alignment horizontal="center"/>
    </xf>
    <xf numFmtId="167" fontId="40" fillId="0" borderId="0" xfId="5" applyNumberFormat="1" applyFont="1" applyFill="1" applyAlignment="1">
      <alignment vertical="center"/>
    </xf>
    <xf numFmtId="167" fontId="41" fillId="0" borderId="0" xfId="5" applyNumberFormat="1" applyFont="1" applyFill="1" applyAlignment="1">
      <alignment vertical="center"/>
    </xf>
    <xf numFmtId="41" fontId="7" fillId="6" borderId="7" xfId="4" applyNumberFormat="1" applyFont="1" applyFill="1" applyBorder="1" applyAlignment="1">
      <alignment horizontal="right"/>
    </xf>
    <xf numFmtId="41" fontId="3" fillId="9" borderId="0" xfId="4" applyNumberFormat="1" applyFill="1" applyAlignment="1">
      <alignment horizontal="right"/>
    </xf>
    <xf numFmtId="41" fontId="3" fillId="4" borderId="0" xfId="4" applyNumberFormat="1" applyFill="1" applyAlignment="1">
      <alignment horizontal="right"/>
    </xf>
    <xf numFmtId="41" fontId="3" fillId="0" borderId="0" xfId="4" applyNumberFormat="1" applyAlignment="1">
      <alignment horizontal="right"/>
    </xf>
    <xf numFmtId="9" fontId="6" fillId="0" borderId="0" xfId="3" applyFont="1" applyFill="1" applyBorder="1" applyAlignment="1">
      <alignment horizontal="right"/>
    </xf>
    <xf numFmtId="9" fontId="0" fillId="9" borderId="0" xfId="3" applyFont="1" applyFill="1"/>
    <xf numFmtId="0" fontId="7" fillId="0" borderId="2" xfId="4" quotePrefix="1" applyFont="1" applyBorder="1"/>
    <xf numFmtId="0" fontId="7" fillId="0" borderId="3" xfId="4" quotePrefix="1" applyFont="1" applyBorder="1"/>
    <xf numFmtId="41" fontId="8" fillId="0" borderId="3" xfId="4" applyNumberFormat="1" applyFont="1" applyBorder="1" applyAlignment="1">
      <alignment horizontal="center"/>
    </xf>
    <xf numFmtId="41" fontId="8" fillId="9" borderId="3" xfId="4" applyNumberFormat="1" applyFont="1" applyFill="1" applyBorder="1" applyAlignment="1">
      <alignment horizontal="center"/>
    </xf>
    <xf numFmtId="165" fontId="3" fillId="0" borderId="0" xfId="4" applyNumberFormat="1"/>
    <xf numFmtId="0" fontId="37" fillId="13" borderId="2" xfId="8" applyFont="1" applyFill="1" applyBorder="1"/>
    <xf numFmtId="0" fontId="37" fillId="13" borderId="3" xfId="8" applyFont="1" applyFill="1" applyBorder="1"/>
    <xf numFmtId="44" fontId="0" fillId="9" borderId="0" xfId="2" applyFont="1" applyFill="1"/>
    <xf numFmtId="44" fontId="0" fillId="9" borderId="0" xfId="0" applyNumberFormat="1" applyFill="1"/>
    <xf numFmtId="168" fontId="0" fillId="9" borderId="0" xfId="0" applyNumberFormat="1" applyFill="1"/>
    <xf numFmtId="164" fontId="3" fillId="0" borderId="0" xfId="5" applyNumberFormat="1" applyFont="1" applyFill="1" applyBorder="1" applyAlignment="1">
      <alignment horizontal="center"/>
    </xf>
    <xf numFmtId="164" fontId="7" fillId="0" borderId="0" xfId="5" applyNumberFormat="1" applyFont="1" applyFill="1" applyBorder="1" applyAlignment="1">
      <alignment horizontal="center"/>
    </xf>
    <xf numFmtId="10" fontId="3" fillId="9" borderId="0" xfId="3" applyNumberFormat="1" applyFont="1" applyFill="1"/>
    <xf numFmtId="165" fontId="3" fillId="0" borderId="0" xfId="3" applyNumberFormat="1" applyFont="1"/>
    <xf numFmtId="169" fontId="13" fillId="10" borderId="1" xfId="2" applyNumberFormat="1" applyFont="1" applyFill="1" applyBorder="1"/>
    <xf numFmtId="170" fontId="3" fillId="0" borderId="0" xfId="3" applyNumberFormat="1" applyFont="1"/>
    <xf numFmtId="9" fontId="13" fillId="10" borderId="1" xfId="3" applyFont="1" applyFill="1" applyBorder="1"/>
    <xf numFmtId="41" fontId="3" fillId="9" borderId="0" xfId="3" applyNumberFormat="1" applyFont="1" applyFill="1"/>
    <xf numFmtId="44" fontId="9" fillId="9" borderId="0" xfId="2" applyFont="1" applyFill="1" applyBorder="1"/>
    <xf numFmtId="9" fontId="3" fillId="3" borderId="6" xfId="3" applyFont="1" applyFill="1" applyBorder="1"/>
    <xf numFmtId="167" fontId="7" fillId="0" borderId="0" xfId="5" applyNumberFormat="1" applyFont="1" applyFill="1" applyAlignment="1">
      <alignment vertical="center"/>
    </xf>
    <xf numFmtId="165" fontId="11" fillId="3" borderId="6" xfId="3" applyNumberFormat="1" applyFont="1" applyFill="1" applyBorder="1"/>
    <xf numFmtId="166" fontId="3" fillId="0" borderId="0" xfId="4" applyNumberFormat="1" applyAlignment="1">
      <alignment horizontal="right"/>
    </xf>
    <xf numFmtId="0" fontId="14" fillId="0" borderId="0" xfId="0" applyFont="1"/>
    <xf numFmtId="164" fontId="40" fillId="0" borderId="0" xfId="5" applyNumberFormat="1" applyFont="1" applyFill="1" applyAlignment="1">
      <alignment vertical="center"/>
    </xf>
    <xf numFmtId="164" fontId="41" fillId="0" borderId="0" xfId="5" applyNumberFormat="1" applyFont="1" applyFill="1" applyAlignment="1">
      <alignment vertical="center"/>
    </xf>
    <xf numFmtId="0" fontId="14" fillId="9" borderId="4" xfId="0" applyFont="1" applyFill="1" applyBorder="1"/>
    <xf numFmtId="0" fontId="14" fillId="9" borderId="3" xfId="0" applyFont="1" applyFill="1" applyBorder="1"/>
    <xf numFmtId="41" fontId="7" fillId="0" borderId="3" xfId="4" applyNumberFormat="1" applyFont="1" applyBorder="1"/>
    <xf numFmtId="41" fontId="7" fillId="0" borderId="4" xfId="4" applyNumberFormat="1" applyFont="1" applyBorder="1"/>
    <xf numFmtId="10" fontId="13" fillId="10" borderId="14" xfId="7" applyNumberFormat="1" applyFont="1" applyFill="1" applyBorder="1"/>
    <xf numFmtId="165" fontId="0" fillId="9" borderId="0" xfId="3" applyNumberFormat="1" applyFont="1" applyFill="1"/>
    <xf numFmtId="171" fontId="13" fillId="10" borderId="1" xfId="4" applyNumberFormat="1" applyFont="1" applyFill="1" applyBorder="1"/>
    <xf numFmtId="165" fontId="6" fillId="0" borderId="0" xfId="3" applyNumberFormat="1" applyFont="1" applyFill="1" applyBorder="1"/>
    <xf numFmtId="165" fontId="13" fillId="10" borderId="1" xfId="3" applyNumberFormat="1" applyFont="1" applyFill="1" applyBorder="1"/>
    <xf numFmtId="172" fontId="3" fillId="3" borderId="6" xfId="4" applyNumberFormat="1" applyFill="1" applyBorder="1"/>
    <xf numFmtId="41" fontId="7" fillId="0" borderId="5" xfId="4" applyNumberFormat="1" applyFont="1" applyBorder="1"/>
    <xf numFmtId="41" fontId="7" fillId="0" borderId="1" xfId="4" applyNumberFormat="1" applyFont="1" applyBorder="1"/>
    <xf numFmtId="164" fontId="7" fillId="0" borderId="24" xfId="5" applyNumberFormat="1" applyFont="1" applyFill="1" applyBorder="1"/>
    <xf numFmtId="164" fontId="7" fillId="0" borderId="1" xfId="5" applyNumberFormat="1" applyFont="1" applyFill="1" applyBorder="1"/>
    <xf numFmtId="164" fontId="7" fillId="3" borderId="14" xfId="5" applyNumberFormat="1" applyFont="1" applyFill="1" applyBorder="1"/>
    <xf numFmtId="164" fontId="7" fillId="9" borderId="1" xfId="5" applyNumberFormat="1" applyFont="1" applyFill="1" applyBorder="1"/>
    <xf numFmtId="41" fontId="6" fillId="6" borderId="15" xfId="4" applyNumberFormat="1" applyFont="1" applyFill="1" applyBorder="1"/>
    <xf numFmtId="41" fontId="6" fillId="6" borderId="0" xfId="4" applyNumberFormat="1" applyFont="1" applyFill="1"/>
    <xf numFmtId="41" fontId="6" fillId="6" borderId="6" xfId="4" applyNumberFormat="1" applyFont="1" applyFill="1" applyBorder="1"/>
    <xf numFmtId="41" fontId="6" fillId="6" borderId="0" xfId="4" applyNumberFormat="1" applyFont="1" applyFill="1" applyAlignment="1">
      <alignment horizontal="right"/>
    </xf>
    <xf numFmtId="165" fontId="9" fillId="3" borderId="0" xfId="3" applyNumberFormat="1" applyFont="1" applyFill="1" applyBorder="1"/>
    <xf numFmtId="164" fontId="7" fillId="3" borderId="1" xfId="5" applyNumberFormat="1" applyFont="1" applyFill="1" applyBorder="1"/>
    <xf numFmtId="41" fontId="15" fillId="0" borderId="1" xfId="4" applyNumberFormat="1" applyFont="1" applyBorder="1"/>
    <xf numFmtId="41" fontId="15" fillId="0" borderId="2" xfId="4" applyNumberFormat="1" applyFont="1" applyBorder="1"/>
    <xf numFmtId="0" fontId="3" fillId="0" borderId="16" xfId="8" applyBorder="1"/>
    <xf numFmtId="41" fontId="6" fillId="0" borderId="5" xfId="8" quotePrefix="1" applyNumberFormat="1" applyFont="1" applyBorder="1" applyAlignment="1">
      <alignment horizontal="left" vertical="center" indent="1"/>
    </xf>
    <xf numFmtId="41" fontId="7" fillId="0" borderId="5" xfId="8" applyNumberFormat="1" applyFont="1" applyBorder="1" applyAlignment="1">
      <alignment vertical="center"/>
    </xf>
    <xf numFmtId="167" fontId="3" fillId="0" borderId="5" xfId="5" applyNumberFormat="1" applyFont="1" applyBorder="1" applyAlignment="1">
      <alignment vertical="center"/>
    </xf>
    <xf numFmtId="167" fontId="3" fillId="0" borderId="5" xfId="5" applyNumberFormat="1" applyFont="1" applyFill="1" applyBorder="1" applyAlignment="1">
      <alignment vertical="center"/>
    </xf>
    <xf numFmtId="167" fontId="40" fillId="0" borderId="5" xfId="5" applyNumberFormat="1" applyFont="1" applyFill="1" applyBorder="1" applyAlignment="1">
      <alignment vertical="center"/>
    </xf>
    <xf numFmtId="0" fontId="3" fillId="0" borderId="24" xfId="8" applyBorder="1"/>
    <xf numFmtId="41" fontId="6" fillId="0" borderId="1" xfId="8" quotePrefix="1" applyNumberFormat="1" applyFont="1" applyBorder="1" applyAlignment="1">
      <alignment horizontal="left" vertical="center" indent="1"/>
    </xf>
    <xf numFmtId="41" fontId="7" fillId="0" borderId="1" xfId="8" applyNumberFormat="1" applyFont="1" applyBorder="1" applyAlignment="1">
      <alignment vertical="center"/>
    </xf>
    <xf numFmtId="167" fontId="3" fillId="0" borderId="1" xfId="5" applyNumberFormat="1" applyFont="1" applyBorder="1" applyAlignment="1">
      <alignment vertical="center"/>
    </xf>
    <xf numFmtId="167" fontId="3" fillId="0" borderId="1" xfId="5" applyNumberFormat="1" applyFont="1" applyFill="1" applyBorder="1" applyAlignment="1">
      <alignment vertical="center"/>
    </xf>
    <xf numFmtId="167" fontId="40" fillId="0" borderId="1" xfId="5" applyNumberFormat="1" applyFont="1" applyFill="1" applyBorder="1" applyAlignment="1">
      <alignment vertical="center"/>
    </xf>
    <xf numFmtId="167" fontId="3" fillId="0" borderId="16" xfId="5" applyNumberFormat="1" applyFont="1" applyBorder="1" applyAlignment="1">
      <alignment vertical="center"/>
    </xf>
    <xf numFmtId="167" fontId="3" fillId="0" borderId="19" xfId="5" applyNumberFormat="1" applyFont="1" applyFill="1" applyBorder="1" applyAlignment="1">
      <alignment vertical="center"/>
    </xf>
    <xf numFmtId="167" fontId="3" fillId="0" borderId="27" xfId="5" applyNumberFormat="1" applyFont="1" applyFill="1" applyBorder="1" applyAlignment="1">
      <alignment vertical="center"/>
    </xf>
    <xf numFmtId="167" fontId="3" fillId="0" borderId="24" xfId="5" applyNumberFormat="1" applyFont="1" applyBorder="1" applyAlignment="1">
      <alignment vertical="center"/>
    </xf>
    <xf numFmtId="167" fontId="3" fillId="0" borderId="21" xfId="5" applyNumberFormat="1" applyFont="1" applyFill="1" applyBorder="1" applyAlignment="1">
      <alignment vertical="center"/>
    </xf>
    <xf numFmtId="167" fontId="3" fillId="0" borderId="23" xfId="5" applyNumberFormat="1" applyFont="1" applyFill="1" applyBorder="1" applyAlignment="1">
      <alignment vertical="center"/>
    </xf>
    <xf numFmtId="173" fontId="3" fillId="0" borderId="0" xfId="3" applyNumberFormat="1" applyFont="1"/>
    <xf numFmtId="171" fontId="3" fillId="8" borderId="0" xfId="4" applyNumberFormat="1" applyFill="1"/>
    <xf numFmtId="174" fontId="13" fillId="10" borderId="1" xfId="3" applyNumberFormat="1" applyFont="1" applyFill="1" applyBorder="1"/>
    <xf numFmtId="171" fontId="3" fillId="0" borderId="20" xfId="8" applyNumberFormat="1" applyBorder="1"/>
    <xf numFmtId="49" fontId="7" fillId="0" borderId="3" xfId="4" quotePrefix="1" applyNumberFormat="1" applyFont="1" applyBorder="1" applyAlignment="1">
      <alignment horizontal="left"/>
    </xf>
    <xf numFmtId="175" fontId="3" fillId="9" borderId="0" xfId="4" applyNumberFormat="1" applyFill="1"/>
    <xf numFmtId="175" fontId="7" fillId="9" borderId="5" xfId="5" applyNumberFormat="1" applyFont="1" applyFill="1" applyBorder="1"/>
    <xf numFmtId="175" fontId="3" fillId="0" borderId="0" xfId="4" applyNumberFormat="1"/>
    <xf numFmtId="0" fontId="7" fillId="0" borderId="2" xfId="4" quotePrefix="1" applyFont="1" applyBorder="1" applyAlignment="1">
      <alignment horizontal="right"/>
    </xf>
    <xf numFmtId="171" fontId="7" fillId="0" borderId="0" xfId="6" applyNumberFormat="1" applyFont="1" applyFill="1" applyBorder="1"/>
    <xf numFmtId="164" fontId="7" fillId="14" borderId="5" xfId="5" applyNumberFormat="1" applyFont="1" applyFill="1" applyBorder="1" applyAlignment="1"/>
    <xf numFmtId="44" fontId="9" fillId="0" borderId="0" xfId="2" applyFont="1" applyFill="1" applyBorder="1"/>
    <xf numFmtId="171" fontId="3" fillId="9" borderId="0" xfId="3" applyNumberFormat="1" applyFont="1" applyFill="1"/>
    <xf numFmtId="164" fontId="13" fillId="10" borderId="1" xfId="3" applyNumberFormat="1" applyFont="1" applyFill="1" applyBorder="1"/>
    <xf numFmtId="10" fontId="0" fillId="9" borderId="0" xfId="3" applyNumberFormat="1" applyFont="1" applyFill="1"/>
    <xf numFmtId="10" fontId="7" fillId="0" borderId="3" xfId="3" applyNumberFormat="1" applyFont="1" applyFill="1" applyBorder="1"/>
    <xf numFmtId="171" fontId="3" fillId="9" borderId="0" xfId="4" applyNumberFormat="1" applyFill="1"/>
    <xf numFmtId="176" fontId="3" fillId="8" borderId="0" xfId="4" applyNumberFormat="1" applyFill="1"/>
    <xf numFmtId="177" fontId="3" fillId="8" borderId="0" xfId="4" applyNumberFormat="1" applyFill="1"/>
    <xf numFmtId="0" fontId="37" fillId="13" borderId="3" xfId="8" applyFont="1" applyFill="1" applyBorder="1" applyAlignment="1">
      <alignment horizontal="left"/>
    </xf>
    <xf numFmtId="49" fontId="7" fillId="0" borderId="3" xfId="4" quotePrefix="1" applyNumberFormat="1" applyFont="1" applyBorder="1" applyAlignment="1">
      <alignment horizontal="right"/>
    </xf>
    <xf numFmtId="171" fontId="7" fillId="14" borderId="5" xfId="5" applyNumberFormat="1" applyFont="1" applyFill="1" applyBorder="1" applyAlignment="1"/>
    <xf numFmtId="171" fontId="9" fillId="0" borderId="0" xfId="2" applyNumberFormat="1" applyFont="1" applyFill="1" applyBorder="1"/>
    <xf numFmtId="164" fontId="7" fillId="0" borderId="0" xfId="3" applyNumberFormat="1" applyFont="1" applyFill="1" applyBorder="1"/>
    <xf numFmtId="164" fontId="7" fillId="15" borderId="4" xfId="5" applyNumberFormat="1" applyFont="1" applyFill="1" applyBorder="1" applyAlignment="1"/>
    <xf numFmtId="174" fontId="3" fillId="0" borderId="0" xfId="4" applyNumberFormat="1"/>
    <xf numFmtId="171" fontId="3" fillId="0" borderId="0" xfId="3" applyNumberFormat="1" applyFont="1"/>
    <xf numFmtId="6" fontId="0" fillId="9" borderId="0" xfId="3" applyNumberFormat="1" applyFont="1" applyFill="1"/>
    <xf numFmtId="178" fontId="3" fillId="9" borderId="0" xfId="2" applyNumberFormat="1" applyFont="1" applyFill="1"/>
    <xf numFmtId="0" fontId="7" fillId="0" borderId="3" xfId="4" quotePrefix="1" applyFont="1" applyBorder="1" applyAlignment="1">
      <alignment horizontal="left"/>
    </xf>
    <xf numFmtId="171" fontId="3" fillId="7" borderId="13" xfId="5" applyNumberFormat="1" applyFont="1" applyFill="1" applyBorder="1"/>
    <xf numFmtId="171" fontId="9" fillId="9" borderId="0" xfId="3" applyNumberFormat="1" applyFont="1" applyFill="1" applyBorder="1"/>
    <xf numFmtId="171" fontId="7" fillId="3" borderId="6" xfId="5" applyNumberFormat="1" applyFont="1" applyFill="1" applyBorder="1"/>
    <xf numFmtId="179" fontId="0" fillId="9" borderId="0" xfId="2" applyNumberFormat="1" applyFont="1" applyFill="1"/>
    <xf numFmtId="173" fontId="11" fillId="0" borderId="0" xfId="4" applyNumberFormat="1" applyFont="1"/>
    <xf numFmtId="175" fontId="3" fillId="3" borderId="6" xfId="4" applyNumberFormat="1" applyFill="1" applyBorder="1"/>
    <xf numFmtId="166" fontId="3" fillId="3" borderId="6" xfId="3" applyNumberFormat="1" applyFont="1" applyFill="1" applyBorder="1"/>
    <xf numFmtId="10" fontId="3" fillId="3" borderId="6" xfId="7" applyNumberFormat="1" applyFont="1" applyFill="1" applyBorder="1"/>
    <xf numFmtId="9" fontId="9" fillId="3" borderId="6" xfId="3" applyFont="1" applyFill="1" applyBorder="1"/>
    <xf numFmtId="165" fontId="0" fillId="9" borderId="0" xfId="0" applyNumberFormat="1" applyFill="1"/>
    <xf numFmtId="9" fontId="3" fillId="0" borderId="0" xfId="3" applyFont="1"/>
    <xf numFmtId="9" fontId="3" fillId="0" borderId="0" xfId="8" applyNumberFormat="1"/>
    <xf numFmtId="180" fontId="3" fillId="9" borderId="0" xfId="4" applyNumberFormat="1" applyFill="1"/>
    <xf numFmtId="171" fontId="3" fillId="0" borderId="0" xfId="8" applyNumberFormat="1"/>
    <xf numFmtId="171" fontId="3" fillId="0" borderId="0" xfId="4" applyNumberFormat="1"/>
    <xf numFmtId="9" fontId="9" fillId="9" borderId="0" xfId="3" applyFont="1" applyFill="1" applyBorder="1"/>
    <xf numFmtId="41" fontId="5" fillId="2" borderId="0" xfId="4" applyNumberFormat="1" applyFont="1" applyFill="1"/>
    <xf numFmtId="1" fontId="7" fillId="0" borderId="3" xfId="4" quotePrefix="1" applyNumberFormat="1" applyFont="1" applyBorder="1" applyAlignment="1">
      <alignment horizontal="center"/>
    </xf>
    <xf numFmtId="14" fontId="5" fillId="2" borderId="0" xfId="4" applyNumberFormat="1" applyFont="1" applyFill="1"/>
    <xf numFmtId="0" fontId="14" fillId="9" borderId="1" xfId="0" applyFont="1" applyFill="1" applyBorder="1"/>
    <xf numFmtId="164" fontId="14" fillId="11" borderId="0" xfId="0" applyNumberFormat="1" applyFont="1" applyFill="1"/>
    <xf numFmtId="0" fontId="7" fillId="6" borderId="28" xfId="8" applyFont="1" applyFill="1" applyBorder="1" applyAlignment="1">
      <alignment horizontal="center" vertical="center"/>
    </xf>
    <xf numFmtId="0" fontId="37" fillId="13" borderId="29" xfId="8" applyFont="1" applyFill="1" applyBorder="1" applyAlignment="1">
      <alignment horizontal="center"/>
    </xf>
    <xf numFmtId="0" fontId="7" fillId="6" borderId="24" xfId="8" applyFont="1" applyFill="1" applyBorder="1" applyAlignment="1">
      <alignment horizontal="center" vertical="center"/>
    </xf>
    <xf numFmtId="0" fontId="7" fillId="6" borderId="12" xfId="8" applyFont="1" applyFill="1" applyBorder="1" applyAlignment="1">
      <alignment horizontal="center" vertical="center"/>
    </xf>
    <xf numFmtId="0" fontId="7" fillId="0" borderId="2" xfId="4" quotePrefix="1" applyFont="1" applyBorder="1" applyAlignment="1">
      <alignment horizontal="center"/>
    </xf>
    <xf numFmtId="0" fontId="7" fillId="0" borderId="4" xfId="4" applyFont="1" applyBorder="1" applyAlignment="1">
      <alignment horizontal="center"/>
    </xf>
    <xf numFmtId="0" fontId="45" fillId="0" borderId="0" xfId="0" applyFont="1" applyAlignment="1">
      <alignment horizontal="left" wrapText="1"/>
    </xf>
    <xf numFmtId="0" fontId="16" fillId="0" borderId="0" xfId="0" applyFont="1" applyAlignment="1">
      <alignment horizontal="left" wrapText="1"/>
    </xf>
    <xf numFmtId="0" fontId="16" fillId="0" borderId="0" xfId="0" applyFont="1" applyAlignment="1">
      <alignment horizontal="left" vertical="center" wrapText="1"/>
    </xf>
    <xf numFmtId="41" fontId="7" fillId="0" borderId="2" xfId="4" applyNumberFormat="1" applyFont="1" applyBorder="1" applyAlignment="1">
      <alignment horizontal="center"/>
    </xf>
    <xf numFmtId="41" fontId="7" fillId="0" borderId="3" xfId="4" applyNumberFormat="1" applyFont="1" applyBorder="1" applyAlignment="1">
      <alignment horizontal="center"/>
    </xf>
    <xf numFmtId="41" fontId="7" fillId="0" borderId="4" xfId="4" applyNumberFormat="1" applyFont="1" applyBorder="1" applyAlignment="1">
      <alignment horizontal="center"/>
    </xf>
    <xf numFmtId="0" fontId="21" fillId="9" borderId="0" xfId="0" applyFont="1" applyFill="1" applyAlignment="1">
      <alignment horizontal="left" vertical="top" wrapText="1"/>
    </xf>
    <xf numFmtId="0" fontId="0" fillId="9" borderId="0" xfId="0" applyFill="1" applyAlignment="1">
      <alignment horizontal="left" vertical="top" wrapText="1"/>
    </xf>
    <xf numFmtId="0" fontId="37" fillId="13" borderId="2" xfId="8" applyFont="1" applyFill="1" applyBorder="1" applyAlignment="1">
      <alignment horizontal="center"/>
    </xf>
    <xf numFmtId="0" fontId="37" fillId="13" borderId="4" xfId="8" applyFont="1" applyFill="1" applyBorder="1" applyAlignment="1">
      <alignment horizontal="center"/>
    </xf>
    <xf numFmtId="0" fontId="37" fillId="13" borderId="3" xfId="8" applyFont="1" applyFill="1" applyBorder="1" applyAlignment="1">
      <alignment horizontal="center"/>
    </xf>
    <xf numFmtId="0" fontId="37" fillId="13" borderId="26" xfId="8" applyFont="1" applyFill="1" applyBorder="1" applyAlignment="1">
      <alignment horizontal="center"/>
    </xf>
  </cellXfs>
  <cellStyles count="11">
    <cellStyle name="Comma" xfId="1" builtinId="3"/>
    <cellStyle name="Comma 2" xfId="6" xr:uid="{00000000-0005-0000-0000-000001000000}"/>
    <cellStyle name="Currency" xfId="2" builtinId="4"/>
    <cellStyle name="Currency 2" xfId="5" xr:uid="{00000000-0005-0000-0000-000003000000}"/>
    <cellStyle name="Hyperlink" xfId="10" builtinId="8"/>
    <cellStyle name="Normal" xfId="0" builtinId="0"/>
    <cellStyle name="Normal 2 2" xfId="8" xr:uid="{00000000-0005-0000-0000-000006000000}"/>
    <cellStyle name="Normal 238" xfId="9" xr:uid="{00000000-0005-0000-0000-000007000000}"/>
    <cellStyle name="Normal 6" xfId="4" xr:uid="{00000000-0005-0000-0000-000008000000}"/>
    <cellStyle name="Percent" xfId="3" builtinId="5"/>
    <cellStyle name="Percent 2"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customXml" Target="../customXml/item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customXml" Target="../customXml/item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haredStrings" Target="sharedStrings.xml"/><Relationship Id="rId8"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in\AppData\Local\Microsoft\Windows\Temporary%20Internet%20Files\Content.Outlook\TU6PLPA1\Spin%20Shanghai%20proforma-May%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MAX\Model\2006\Revised%20Model%20-%207%20(2-22-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traubca\Local%20Settings\Temporary%20Internet%20Files\OLK22\ADCO%20Model%20v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ransfer\GENERAL\Finance\BOMalley\Model%20to%202015\Q1%202009\LRP%20presented%20to%20BOD%2002.13.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omalley\AppData\Local\Microsoft\Windows\Temporary%20Internet%20Files\Content.Outlook\4QHMT492\LRP_06%204%202013_final_for_strategy_session%20for%20Sam.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1\Dino\LOCALS~1\Temp\C.Lotus.Notes.Data\HP3%20MarkUp%20Cost%20Report%20For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DOCUME~1\ykung\LOCALS~1\Temp\C.Notes.Data\May%20analysi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Bomalley\LOCALS~1\Temp\c.notes.data\2006\Model%20-%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INANCE\LEASE%20ANALYSIS\PURCHASE%20VS%20LEASE\TEMPLATES\TEMPLATE%202007_0315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FINANCE\Consol%202007\2007%20Essbase%20black%20books\December\1207%20Black%20Book%20(Mar%2007,%2008P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ransfer\GENERAL\Finance\Monthly%20close\2006\03%20Mar\Executive%20Pkg%20Mar%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nsfer\Bill-Brendan\Confidential%20Payroll%20Files-%20BudFcst\2010\2010%20Budget\2010%20Budget%20Salary%20Model%20move%20MH%20rplc%20to%20743%20-%2002.02.10%20-%20loade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ransfer\GENERAL\Finance\Monthly%20close\2007\06%20Jun\Executive%20Pkg%20Jun%20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talessi\Desktop\TF3%20GBO%20Report%20-%20Domesti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jvance\LOCALS~1\Temp\C.NOTES.DATA\SG&amp;A%20Cash.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Bomalley\Desktop\Model%20to%202015\Distributed%20Nov%2020%202006\Full%20Model%2011.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FINANCE\Consol%202005\2005%20Essbase%20Black%20Books\September\0905%20Black%20Book%20Draft%201%20(Oct%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nsfer\GENERAL\Finance\2009%203+9F\JV\05.05.09%20post%20fcst\Star%20trek%20$23M%20ultimate%2005.1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ILVER\Cash%20Flow%20M3%20Oct%20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ANCE\Budget%20&amp;%20Forecast\2011\6+6F%20Forecast\Sylvia\Transfer\2007%20Forecast\Q3\2007%20-%20Q3%20reforecast%20file%20-%20maint,%20OL,%20upfronts,%20F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Dino\LOCALS~1\Temp\C.Lotus.Notes.Data\Pers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omalley\Local%20Settings\Temporary%20Internet%20Files\OLK187\Salary%20and%20HC%20Rpt%20vs%20Bu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ransfer\GENERAL\Finance\2004%203&amp;9F\Reports\Exec%20Pckg%20used%20for%20fcst%20suppor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INANCE\Consol%202006\2006%20Essbase%20Black%20Books\December\1206%20Black%20Book%20Draft%201%20(Jan%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Prices"/>
      <sheetName val="Estimates"/>
      <sheetName val="General"/>
      <sheetName val="Rev"/>
      <sheetName val="Rent"/>
      <sheetName val="Exp"/>
      <sheetName val="CapEx"/>
      <sheetName val="Dep. Rates"/>
      <sheetName val="Misc"/>
      <sheetName val="Most Scen"/>
      <sheetName val=" Max Scen"/>
      <sheetName val=" Min Scen"/>
    </sheetNames>
    <sheetDataSet>
      <sheetData sheetId="0" refreshError="1"/>
      <sheetData sheetId="1" refreshError="1"/>
      <sheetData sheetId="2"/>
      <sheetData sheetId="3">
        <row r="6">
          <cell r="C6" t="str">
            <v>Shanghai</v>
          </cell>
        </row>
        <row r="8">
          <cell r="C8" t="str">
            <v>China</v>
          </cell>
        </row>
        <row r="9">
          <cell r="C9" t="str">
            <v>RMB 000's</v>
          </cell>
        </row>
        <row r="10">
          <cell r="C10" t="str">
            <v>Sq. Mtr.</v>
          </cell>
        </row>
        <row r="12">
          <cell r="C12" t="str">
            <v>TBD</v>
          </cell>
        </row>
        <row r="19">
          <cell r="C19">
            <v>20</v>
          </cell>
        </row>
        <row r="35">
          <cell r="C35">
            <v>2700</v>
          </cell>
        </row>
        <row r="36">
          <cell r="C36">
            <v>300</v>
          </cell>
        </row>
        <row r="37">
          <cell r="C37">
            <v>0</v>
          </cell>
        </row>
        <row r="38">
          <cell r="A38" t="str">
            <v>Other</v>
          </cell>
          <cell r="C38">
            <v>0</v>
          </cell>
        </row>
        <row r="45">
          <cell r="C45">
            <v>0</v>
          </cell>
        </row>
        <row r="46">
          <cell r="C46">
            <v>7</v>
          </cell>
        </row>
      </sheetData>
      <sheetData sheetId="4">
        <row r="6">
          <cell r="F6">
            <v>175</v>
          </cell>
          <cell r="G6">
            <v>175</v>
          </cell>
          <cell r="H6">
            <v>175</v>
          </cell>
          <cell r="I6">
            <v>175</v>
          </cell>
          <cell r="J6">
            <v>175</v>
          </cell>
          <cell r="K6">
            <v>175</v>
          </cell>
          <cell r="L6">
            <v>175</v>
          </cell>
          <cell r="M6">
            <v>175</v>
          </cell>
          <cell r="N6">
            <v>175</v>
          </cell>
          <cell r="O6">
            <v>175</v>
          </cell>
          <cell r="P6">
            <v>175</v>
          </cell>
          <cell r="Q6">
            <v>175</v>
          </cell>
          <cell r="R6">
            <v>175</v>
          </cell>
          <cell r="S6">
            <v>175</v>
          </cell>
          <cell r="T6">
            <v>175</v>
          </cell>
          <cell r="U6">
            <v>175</v>
          </cell>
          <cell r="V6">
            <v>175</v>
          </cell>
          <cell r="W6">
            <v>175</v>
          </cell>
          <cell r="X6">
            <v>175</v>
          </cell>
          <cell r="Y6">
            <v>175</v>
          </cell>
        </row>
        <row r="7">
          <cell r="F7">
            <v>215</v>
          </cell>
          <cell r="G7">
            <v>215</v>
          </cell>
          <cell r="H7">
            <v>215</v>
          </cell>
          <cell r="I7">
            <v>215</v>
          </cell>
          <cell r="J7">
            <v>215</v>
          </cell>
          <cell r="K7">
            <v>215</v>
          </cell>
          <cell r="L7">
            <v>215</v>
          </cell>
          <cell r="M7">
            <v>215</v>
          </cell>
          <cell r="N7">
            <v>215</v>
          </cell>
          <cell r="O7">
            <v>215</v>
          </cell>
          <cell r="P7">
            <v>215</v>
          </cell>
          <cell r="Q7">
            <v>215</v>
          </cell>
          <cell r="R7">
            <v>215</v>
          </cell>
          <cell r="S7">
            <v>215</v>
          </cell>
          <cell r="T7">
            <v>215</v>
          </cell>
          <cell r="U7">
            <v>215</v>
          </cell>
          <cell r="V7">
            <v>215</v>
          </cell>
          <cell r="W7">
            <v>215</v>
          </cell>
          <cell r="X7">
            <v>215</v>
          </cell>
          <cell r="Y7">
            <v>215</v>
          </cell>
        </row>
        <row r="8">
          <cell r="F8">
            <v>260</v>
          </cell>
          <cell r="G8">
            <v>260</v>
          </cell>
          <cell r="H8">
            <v>260</v>
          </cell>
          <cell r="I8">
            <v>260</v>
          </cell>
          <cell r="J8">
            <v>260</v>
          </cell>
          <cell r="K8">
            <v>260</v>
          </cell>
          <cell r="L8">
            <v>260</v>
          </cell>
          <cell r="M8">
            <v>260</v>
          </cell>
          <cell r="N8">
            <v>260</v>
          </cell>
          <cell r="O8">
            <v>260</v>
          </cell>
          <cell r="P8">
            <v>260</v>
          </cell>
          <cell r="Q8">
            <v>260</v>
          </cell>
          <cell r="R8">
            <v>260</v>
          </cell>
          <cell r="S8">
            <v>260</v>
          </cell>
          <cell r="T8">
            <v>260</v>
          </cell>
          <cell r="U8">
            <v>260</v>
          </cell>
          <cell r="V8">
            <v>260</v>
          </cell>
          <cell r="W8">
            <v>260</v>
          </cell>
          <cell r="X8">
            <v>260</v>
          </cell>
          <cell r="Y8">
            <v>260</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row>
        <row r="36">
          <cell r="A36" t="str">
            <v>Sales Rebates</v>
          </cell>
        </row>
        <row r="39">
          <cell r="A39" t="str">
            <v>Miscellaneous</v>
          </cell>
        </row>
      </sheetData>
      <sheetData sheetId="5"/>
      <sheetData sheetId="6">
        <row r="62">
          <cell r="A62" t="str">
            <v>Miscellaneous Costs</v>
          </cell>
        </row>
        <row r="65">
          <cell r="A65" t="str">
            <v>Miscellaneous Costs 2</v>
          </cell>
        </row>
      </sheetData>
      <sheetData sheetId="7">
        <row r="4">
          <cell r="B4" t="str">
            <v>N/A</v>
          </cell>
        </row>
        <row r="11">
          <cell r="F11">
            <v>11721</v>
          </cell>
          <cell r="G11">
            <v>0</v>
          </cell>
        </row>
        <row r="21">
          <cell r="F21">
            <v>11829</v>
          </cell>
          <cell r="G21">
            <v>0</v>
          </cell>
        </row>
        <row r="27">
          <cell r="H27">
            <v>0</v>
          </cell>
        </row>
        <row r="29">
          <cell r="H29">
            <v>0</v>
          </cell>
        </row>
        <row r="31">
          <cell r="H31">
            <v>0</v>
          </cell>
        </row>
        <row r="33">
          <cell r="H33">
            <v>0</v>
          </cell>
        </row>
        <row r="35">
          <cell r="H35">
            <v>0</v>
          </cell>
        </row>
        <row r="37">
          <cell r="H37">
            <v>0</v>
          </cell>
        </row>
        <row r="39">
          <cell r="H39">
            <v>0</v>
          </cell>
        </row>
        <row r="41">
          <cell r="H41">
            <v>0</v>
          </cell>
        </row>
        <row r="51">
          <cell r="B51">
            <v>2700</v>
          </cell>
        </row>
        <row r="52">
          <cell r="B52">
            <v>0</v>
          </cell>
        </row>
        <row r="53">
          <cell r="B53">
            <v>0</v>
          </cell>
        </row>
        <row r="54">
          <cell r="B54">
            <v>0</v>
          </cell>
        </row>
        <row r="56">
          <cell r="G56">
            <v>0</v>
          </cell>
        </row>
        <row r="72">
          <cell r="R72">
            <v>0</v>
          </cell>
          <cell r="S72">
            <v>0</v>
          </cell>
          <cell r="T72">
            <v>600</v>
          </cell>
          <cell r="U72">
            <v>600</v>
          </cell>
          <cell r="V72">
            <v>0</v>
          </cell>
          <cell r="W72">
            <v>0</v>
          </cell>
          <cell r="X72">
            <v>0</v>
          </cell>
          <cell r="Y72">
            <v>0</v>
          </cell>
        </row>
        <row r="79">
          <cell r="H79">
            <v>0</v>
          </cell>
        </row>
      </sheetData>
      <sheetData sheetId="8" refreshError="1"/>
      <sheetData sheetId="9" refreshError="1"/>
      <sheetData sheetId="10">
        <row r="18">
          <cell r="G18">
            <v>3171</v>
          </cell>
          <cell r="H18">
            <v>3267</v>
          </cell>
          <cell r="I18">
            <v>3365</v>
          </cell>
          <cell r="J18">
            <v>3465</v>
          </cell>
          <cell r="K18">
            <v>3569</v>
          </cell>
          <cell r="L18">
            <v>3676</v>
          </cell>
          <cell r="M18">
            <v>3787</v>
          </cell>
          <cell r="N18">
            <v>3900</v>
          </cell>
          <cell r="O18">
            <v>4017</v>
          </cell>
          <cell r="P18">
            <v>4138</v>
          </cell>
          <cell r="Q18">
            <v>4262</v>
          </cell>
          <cell r="R18">
            <v>4390</v>
          </cell>
          <cell r="S18">
            <v>4522</v>
          </cell>
          <cell r="T18">
            <v>4657</v>
          </cell>
          <cell r="U18">
            <v>4797</v>
          </cell>
          <cell r="V18">
            <v>4941</v>
          </cell>
          <cell r="W18">
            <v>5089</v>
          </cell>
          <cell r="X18">
            <v>5242</v>
          </cell>
          <cell r="Y18">
            <v>5399</v>
          </cell>
          <cell r="Z18">
            <v>5561</v>
          </cell>
        </row>
        <row r="19">
          <cell r="G19">
            <v>2150</v>
          </cell>
          <cell r="H19">
            <v>2214</v>
          </cell>
          <cell r="I19">
            <v>2281</v>
          </cell>
          <cell r="J19">
            <v>2349</v>
          </cell>
          <cell r="K19">
            <v>2420</v>
          </cell>
          <cell r="L19">
            <v>2492</v>
          </cell>
          <cell r="M19">
            <v>2567</v>
          </cell>
          <cell r="N19">
            <v>2644</v>
          </cell>
          <cell r="O19">
            <v>2724</v>
          </cell>
          <cell r="P19">
            <v>2805</v>
          </cell>
          <cell r="Q19">
            <v>2890</v>
          </cell>
          <cell r="R19">
            <v>2976</v>
          </cell>
          <cell r="S19">
            <v>3065</v>
          </cell>
          <cell r="T19">
            <v>3157</v>
          </cell>
          <cell r="U19">
            <v>3252</v>
          </cell>
          <cell r="V19">
            <v>3350</v>
          </cell>
          <cell r="W19">
            <v>3450</v>
          </cell>
          <cell r="X19">
            <v>3554</v>
          </cell>
          <cell r="Y19">
            <v>3660</v>
          </cell>
          <cell r="Z19">
            <v>3770</v>
          </cell>
        </row>
        <row r="20">
          <cell r="G20">
            <v>917</v>
          </cell>
          <cell r="H20">
            <v>944</v>
          </cell>
          <cell r="I20">
            <v>973</v>
          </cell>
          <cell r="J20">
            <v>1002</v>
          </cell>
          <cell r="K20">
            <v>1032</v>
          </cell>
          <cell r="L20">
            <v>1063</v>
          </cell>
          <cell r="M20">
            <v>1095</v>
          </cell>
          <cell r="N20">
            <v>1127</v>
          </cell>
          <cell r="O20">
            <v>1161</v>
          </cell>
          <cell r="P20">
            <v>1196</v>
          </cell>
          <cell r="Q20">
            <v>1232</v>
          </cell>
          <cell r="R20">
            <v>1269</v>
          </cell>
          <cell r="S20">
            <v>1307</v>
          </cell>
          <cell r="T20">
            <v>1346</v>
          </cell>
          <cell r="U20">
            <v>1387</v>
          </cell>
          <cell r="V20">
            <v>1428</v>
          </cell>
          <cell r="W20">
            <v>1471</v>
          </cell>
          <cell r="X20">
            <v>1515</v>
          </cell>
          <cell r="Y20">
            <v>1561</v>
          </cell>
          <cell r="Z20">
            <v>1607</v>
          </cell>
        </row>
        <row r="21">
          <cell r="G21">
            <v>4000</v>
          </cell>
          <cell r="H21">
            <v>4200</v>
          </cell>
          <cell r="I21">
            <v>4410</v>
          </cell>
          <cell r="J21">
            <v>4631</v>
          </cell>
          <cell r="K21">
            <v>4862</v>
          </cell>
          <cell r="L21">
            <v>4959</v>
          </cell>
          <cell r="M21">
            <v>5058</v>
          </cell>
          <cell r="N21">
            <v>5160</v>
          </cell>
          <cell r="O21">
            <v>5263</v>
          </cell>
          <cell r="P21">
            <v>5368</v>
          </cell>
          <cell r="Q21">
            <v>5475</v>
          </cell>
          <cell r="R21">
            <v>5585</v>
          </cell>
          <cell r="S21">
            <v>5697</v>
          </cell>
          <cell r="T21">
            <v>5811</v>
          </cell>
          <cell r="U21">
            <v>5927</v>
          </cell>
          <cell r="V21">
            <v>6045</v>
          </cell>
          <cell r="W21">
            <v>6166</v>
          </cell>
          <cell r="X21">
            <v>6290</v>
          </cell>
          <cell r="Y21">
            <v>6415</v>
          </cell>
          <cell r="Z21">
            <v>6544</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108</v>
          </cell>
          <cell r="H34">
            <v>111</v>
          </cell>
          <cell r="I34">
            <v>114</v>
          </cell>
          <cell r="J34">
            <v>117</v>
          </cell>
          <cell r="K34">
            <v>121</v>
          </cell>
          <cell r="L34">
            <v>125</v>
          </cell>
          <cell r="M34">
            <v>128</v>
          </cell>
          <cell r="N34">
            <v>132</v>
          </cell>
          <cell r="O34">
            <v>136</v>
          </cell>
          <cell r="P34">
            <v>140</v>
          </cell>
          <cell r="Q34">
            <v>144</v>
          </cell>
          <cell r="R34">
            <v>149</v>
          </cell>
          <cell r="S34">
            <v>153</v>
          </cell>
          <cell r="T34">
            <v>158</v>
          </cell>
          <cell r="U34">
            <v>163</v>
          </cell>
          <cell r="V34">
            <v>167</v>
          </cell>
          <cell r="W34">
            <v>173</v>
          </cell>
          <cell r="X34">
            <v>178</v>
          </cell>
          <cell r="Y34">
            <v>183</v>
          </cell>
          <cell r="Z34">
            <v>189</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69</v>
          </cell>
          <cell r="H37">
            <v>71</v>
          </cell>
          <cell r="I37">
            <v>73</v>
          </cell>
          <cell r="J37">
            <v>75</v>
          </cell>
          <cell r="K37">
            <v>77</v>
          </cell>
          <cell r="L37">
            <v>80</v>
          </cell>
          <cell r="M37">
            <v>82</v>
          </cell>
          <cell r="N37">
            <v>85</v>
          </cell>
          <cell r="O37">
            <v>87</v>
          </cell>
          <cell r="P37">
            <v>90</v>
          </cell>
          <cell r="Q37">
            <v>92</v>
          </cell>
          <cell r="R37">
            <v>95</v>
          </cell>
          <cell r="S37">
            <v>98</v>
          </cell>
          <cell r="T37">
            <v>101</v>
          </cell>
          <cell r="U37">
            <v>104</v>
          </cell>
          <cell r="V37">
            <v>107</v>
          </cell>
          <cell r="W37">
            <v>110</v>
          </cell>
          <cell r="X37">
            <v>114</v>
          </cell>
          <cell r="Y37">
            <v>117</v>
          </cell>
          <cell r="Z37">
            <v>121</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8399</v>
          </cell>
          <cell r="H51">
            <v>8426</v>
          </cell>
          <cell r="I51">
            <v>8447</v>
          </cell>
          <cell r="J51">
            <v>8455</v>
          </cell>
          <cell r="K51">
            <v>8455</v>
          </cell>
          <cell r="L51">
            <v>8599</v>
          </cell>
          <cell r="M51">
            <v>8742.2799999999988</v>
          </cell>
          <cell r="N51">
            <v>8885.8456000000006</v>
          </cell>
          <cell r="O51">
            <v>9020.7025120000035</v>
          </cell>
          <cell r="P51">
            <v>9155.8565622399983</v>
          </cell>
          <cell r="Q51">
            <v>9860.8565622399983</v>
          </cell>
          <cell r="R51">
            <v>9960.8565622399983</v>
          </cell>
          <cell r="S51">
            <v>10056.856562239998</v>
          </cell>
          <cell r="T51">
            <v>10144.856562239998</v>
          </cell>
          <cell r="U51">
            <v>10226.856562239998</v>
          </cell>
          <cell r="V51">
            <v>10304.856562239998</v>
          </cell>
          <cell r="W51">
            <v>10370.856562239998</v>
          </cell>
          <cell r="X51">
            <v>10424.856562239998</v>
          </cell>
          <cell r="Y51">
            <v>10474.856562239998</v>
          </cell>
          <cell r="Z51">
            <v>10508.856562239998</v>
          </cell>
        </row>
        <row r="53">
          <cell r="G53">
            <v>4611</v>
          </cell>
          <cell r="H53">
            <v>4551.3999999999996</v>
          </cell>
          <cell r="I53">
            <v>4570</v>
          </cell>
          <cell r="J53">
            <v>4575.3999999999996</v>
          </cell>
          <cell r="K53">
            <v>4572.8</v>
          </cell>
          <cell r="L53">
            <v>7080</v>
          </cell>
          <cell r="M53">
            <v>6747.3199999999988</v>
          </cell>
          <cell r="N53">
            <v>6887.8856000000005</v>
          </cell>
          <cell r="O53">
            <v>7269.7425120000034</v>
          </cell>
          <cell r="P53">
            <v>7401.6965622399985</v>
          </cell>
          <cell r="Q53">
            <v>9860.8565622399983</v>
          </cell>
          <cell r="R53">
            <v>9960.8565622399983</v>
          </cell>
          <cell r="S53">
            <v>10056.856562239998</v>
          </cell>
          <cell r="T53">
            <v>10144.856562239998</v>
          </cell>
          <cell r="U53">
            <v>10226.856562239998</v>
          </cell>
          <cell r="V53">
            <v>10304.856562239998</v>
          </cell>
          <cell r="W53">
            <v>10370.856562239998</v>
          </cell>
          <cell r="X53">
            <v>10424.856562239998</v>
          </cell>
          <cell r="Y53">
            <v>10474.856562239998</v>
          </cell>
          <cell r="Z53">
            <v>10508.856562239998</v>
          </cell>
        </row>
        <row r="58">
          <cell r="G58">
            <v>3076</v>
          </cell>
          <cell r="H58">
            <v>3035.3999999999996</v>
          </cell>
          <cell r="I58">
            <v>3048</v>
          </cell>
          <cell r="J58">
            <v>3051.3999999999996</v>
          </cell>
          <cell r="K58">
            <v>3049.8</v>
          </cell>
          <cell r="L58">
            <v>4722</v>
          </cell>
          <cell r="M58">
            <v>4500.3199999999988</v>
          </cell>
          <cell r="N58">
            <v>4593.8856000000005</v>
          </cell>
          <cell r="O58">
            <v>4848.7425120000034</v>
          </cell>
          <cell r="P58">
            <v>4936.6965622399985</v>
          </cell>
          <cell r="Q58">
            <v>6576.8565622399983</v>
          </cell>
          <cell r="R58">
            <v>6643.8565622399983</v>
          </cell>
          <cell r="S58">
            <v>6707.8565622399983</v>
          </cell>
          <cell r="T58">
            <v>6766.8565622399983</v>
          </cell>
          <cell r="U58">
            <v>6820.8565622399983</v>
          </cell>
          <cell r="V58">
            <v>6872.8565622399983</v>
          </cell>
          <cell r="W58">
            <v>6917.8565622399983</v>
          </cell>
          <cell r="X58">
            <v>6953.8565622399983</v>
          </cell>
          <cell r="Y58">
            <v>6986.8565622399983</v>
          </cell>
          <cell r="Z58">
            <v>7009.8565622399983</v>
          </cell>
        </row>
      </sheetData>
      <sheetData sheetId="11">
        <row r="18">
          <cell r="G18">
            <v>2747</v>
          </cell>
          <cell r="H18">
            <v>2829</v>
          </cell>
          <cell r="I18">
            <v>2914</v>
          </cell>
          <cell r="J18">
            <v>3002</v>
          </cell>
          <cell r="K18">
            <v>3092</v>
          </cell>
          <cell r="L18">
            <v>3184</v>
          </cell>
          <cell r="M18">
            <v>3280</v>
          </cell>
          <cell r="N18">
            <v>3378</v>
          </cell>
          <cell r="O18">
            <v>3480</v>
          </cell>
          <cell r="P18">
            <v>3584</v>
          </cell>
          <cell r="Q18">
            <v>3691</v>
          </cell>
          <cell r="R18">
            <v>3802</v>
          </cell>
          <cell r="S18">
            <v>3916</v>
          </cell>
          <cell r="T18">
            <v>4034</v>
          </cell>
          <cell r="U18">
            <v>4155</v>
          </cell>
          <cell r="V18">
            <v>4279</v>
          </cell>
          <cell r="W18">
            <v>4408</v>
          </cell>
          <cell r="X18">
            <v>4540</v>
          </cell>
          <cell r="Y18">
            <v>4676</v>
          </cell>
          <cell r="Z18">
            <v>4816</v>
          </cell>
        </row>
        <row r="19">
          <cell r="G19">
            <v>6136</v>
          </cell>
          <cell r="H19">
            <v>6320</v>
          </cell>
          <cell r="I19">
            <v>6510</v>
          </cell>
          <cell r="J19">
            <v>6705</v>
          </cell>
          <cell r="K19">
            <v>6906</v>
          </cell>
          <cell r="L19">
            <v>7113</v>
          </cell>
          <cell r="M19">
            <v>7327</v>
          </cell>
          <cell r="N19">
            <v>7546</v>
          </cell>
          <cell r="O19">
            <v>7773</v>
          </cell>
          <cell r="P19">
            <v>8006</v>
          </cell>
          <cell r="Q19">
            <v>8246</v>
          </cell>
          <cell r="R19">
            <v>8494</v>
          </cell>
          <cell r="S19">
            <v>8748</v>
          </cell>
          <cell r="T19">
            <v>9011</v>
          </cell>
          <cell r="U19">
            <v>9281</v>
          </cell>
          <cell r="V19">
            <v>9560</v>
          </cell>
          <cell r="W19">
            <v>9846</v>
          </cell>
          <cell r="X19">
            <v>10142</v>
          </cell>
          <cell r="Y19">
            <v>10446</v>
          </cell>
          <cell r="Z19">
            <v>10760</v>
          </cell>
        </row>
        <row r="20">
          <cell r="G20">
            <v>1099</v>
          </cell>
          <cell r="H20">
            <v>1132</v>
          </cell>
          <cell r="I20">
            <v>1166</v>
          </cell>
          <cell r="J20">
            <v>1201</v>
          </cell>
          <cell r="K20">
            <v>1237</v>
          </cell>
          <cell r="L20">
            <v>1274</v>
          </cell>
          <cell r="M20">
            <v>1312</v>
          </cell>
          <cell r="N20">
            <v>1351</v>
          </cell>
          <cell r="O20">
            <v>1392</v>
          </cell>
          <cell r="P20">
            <v>1434</v>
          </cell>
          <cell r="Q20">
            <v>1477</v>
          </cell>
          <cell r="R20">
            <v>1521</v>
          </cell>
          <cell r="S20">
            <v>1566</v>
          </cell>
          <cell r="T20">
            <v>1613</v>
          </cell>
          <cell r="U20">
            <v>1662</v>
          </cell>
          <cell r="V20">
            <v>1712</v>
          </cell>
          <cell r="W20">
            <v>1763</v>
          </cell>
          <cell r="X20">
            <v>1816</v>
          </cell>
          <cell r="Y20">
            <v>1870</v>
          </cell>
          <cell r="Z20">
            <v>1927</v>
          </cell>
        </row>
        <row r="21">
          <cell r="G21">
            <v>4400</v>
          </cell>
          <cell r="H21">
            <v>4708</v>
          </cell>
          <cell r="I21">
            <v>5038</v>
          </cell>
          <cell r="J21">
            <v>5390</v>
          </cell>
          <cell r="K21">
            <v>5768</v>
          </cell>
          <cell r="L21">
            <v>5883</v>
          </cell>
          <cell r="M21">
            <v>6001</v>
          </cell>
          <cell r="N21">
            <v>6121</v>
          </cell>
          <cell r="O21">
            <v>6243</v>
          </cell>
          <cell r="P21">
            <v>6368</v>
          </cell>
          <cell r="Q21">
            <v>6495</v>
          </cell>
          <cell r="R21">
            <v>6625</v>
          </cell>
          <cell r="S21">
            <v>6758</v>
          </cell>
          <cell r="T21">
            <v>6893</v>
          </cell>
          <cell r="U21">
            <v>7031</v>
          </cell>
          <cell r="V21">
            <v>7171</v>
          </cell>
          <cell r="W21">
            <v>7315</v>
          </cell>
          <cell r="X21">
            <v>7461</v>
          </cell>
          <cell r="Y21">
            <v>7610</v>
          </cell>
          <cell r="Z21">
            <v>7762</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130</v>
          </cell>
          <cell r="H34">
            <v>134</v>
          </cell>
          <cell r="I34">
            <v>138</v>
          </cell>
          <cell r="J34">
            <v>142</v>
          </cell>
          <cell r="K34">
            <v>146</v>
          </cell>
          <cell r="L34">
            <v>151</v>
          </cell>
          <cell r="M34">
            <v>155</v>
          </cell>
          <cell r="N34">
            <v>160</v>
          </cell>
          <cell r="O34">
            <v>165</v>
          </cell>
          <cell r="P34">
            <v>170</v>
          </cell>
          <cell r="Q34">
            <v>175</v>
          </cell>
          <cell r="R34">
            <v>180</v>
          </cell>
          <cell r="S34">
            <v>185</v>
          </cell>
          <cell r="T34">
            <v>191</v>
          </cell>
          <cell r="U34">
            <v>197</v>
          </cell>
          <cell r="V34">
            <v>203</v>
          </cell>
          <cell r="W34">
            <v>209</v>
          </cell>
          <cell r="X34">
            <v>215</v>
          </cell>
          <cell r="Y34">
            <v>221</v>
          </cell>
          <cell r="Z34">
            <v>228</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82</v>
          </cell>
          <cell r="H37">
            <v>85</v>
          </cell>
          <cell r="I37">
            <v>87</v>
          </cell>
          <cell r="J37">
            <v>90</v>
          </cell>
          <cell r="K37">
            <v>93</v>
          </cell>
          <cell r="L37">
            <v>96</v>
          </cell>
          <cell r="M37">
            <v>98</v>
          </cell>
          <cell r="N37">
            <v>101</v>
          </cell>
          <cell r="O37">
            <v>104</v>
          </cell>
          <cell r="P37">
            <v>108</v>
          </cell>
          <cell r="Q37">
            <v>111</v>
          </cell>
          <cell r="R37">
            <v>114</v>
          </cell>
          <cell r="S37">
            <v>117</v>
          </cell>
          <cell r="T37">
            <v>121</v>
          </cell>
          <cell r="U37">
            <v>125</v>
          </cell>
          <cell r="V37">
            <v>128</v>
          </cell>
          <cell r="W37">
            <v>132</v>
          </cell>
          <cell r="X37">
            <v>136</v>
          </cell>
          <cell r="Y37">
            <v>140</v>
          </cell>
          <cell r="Z37">
            <v>144</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9629.119999999999</v>
          </cell>
          <cell r="H51">
            <v>9596</v>
          </cell>
          <cell r="I51">
            <v>9546.64</v>
          </cell>
          <cell r="J51">
            <v>9475.0400000000009</v>
          </cell>
          <cell r="K51">
            <v>9379.2000000000007</v>
          </cell>
          <cell r="L51">
            <v>9561.52</v>
          </cell>
          <cell r="M51">
            <v>9742.6687999999995</v>
          </cell>
          <cell r="N51">
            <v>9924.8117760000005</v>
          </cell>
          <cell r="O51">
            <v>10099.754411520003</v>
          </cell>
          <cell r="P51">
            <v>10275.542299750399</v>
          </cell>
          <cell r="Q51">
            <v>11023.142299750398</v>
          </cell>
          <cell r="R51">
            <v>11169.182299750399</v>
          </cell>
          <cell r="S51">
            <v>11311.702299750399</v>
          </cell>
          <cell r="T51">
            <v>11445.542299750399</v>
          </cell>
          <cell r="U51">
            <v>11576.662299750398</v>
          </cell>
          <cell r="V51">
            <v>11704.062299750398</v>
          </cell>
          <cell r="W51">
            <v>11823.662299750398</v>
          </cell>
          <cell r="X51">
            <v>11933.462299750398</v>
          </cell>
          <cell r="Y51">
            <v>12038.382299750399</v>
          </cell>
          <cell r="Z51">
            <v>12130.302299750398</v>
          </cell>
        </row>
        <row r="53">
          <cell r="G53">
            <v>5841.2199999999984</v>
          </cell>
          <cell r="H53">
            <v>5704.6839999999993</v>
          </cell>
          <cell r="I53">
            <v>5652.3149999999987</v>
          </cell>
          <cell r="J53">
            <v>5577.6130000000003</v>
          </cell>
          <cell r="K53">
            <v>5478.5779999999995</v>
          </cell>
          <cell r="L53">
            <v>8023.41</v>
          </cell>
          <cell r="M53">
            <v>7810.3327999999992</v>
          </cell>
          <cell r="N53">
            <v>7988.9409360000009</v>
          </cell>
          <cell r="O53">
            <v>8410.2518747200029</v>
          </cell>
          <cell r="P53">
            <v>8582.2961922143986</v>
          </cell>
          <cell r="Q53">
            <v>11023.142299750398</v>
          </cell>
          <cell r="R53">
            <v>11169.182299750399</v>
          </cell>
          <cell r="S53">
            <v>11311.702299750399</v>
          </cell>
          <cell r="T53">
            <v>11445.542299750399</v>
          </cell>
          <cell r="U53">
            <v>11576.662299750398</v>
          </cell>
          <cell r="V53">
            <v>11704.062299750398</v>
          </cell>
          <cell r="W53">
            <v>11823.662299750398</v>
          </cell>
          <cell r="X53">
            <v>11933.462299750398</v>
          </cell>
          <cell r="Y53">
            <v>12038.382299750399</v>
          </cell>
          <cell r="Z53">
            <v>12130.302299750398</v>
          </cell>
        </row>
        <row r="58">
          <cell r="G58">
            <v>3896.0937399999984</v>
          </cell>
          <cell r="H58">
            <v>3805.0242279999993</v>
          </cell>
          <cell r="I58">
            <v>3770.0941049999992</v>
          </cell>
          <cell r="J58">
            <v>3720.2678710000005</v>
          </cell>
          <cell r="K58">
            <v>3654.2115259999996</v>
          </cell>
          <cell r="L58">
            <v>5351.6144700000004</v>
          </cell>
          <cell r="M58">
            <v>5209.4919775999997</v>
          </cell>
          <cell r="N58">
            <v>5328.6236043120007</v>
          </cell>
          <cell r="O58">
            <v>5609.6380004382418</v>
          </cell>
          <cell r="P58">
            <v>5724.3915602070037</v>
          </cell>
          <cell r="Q58">
            <v>7352.4359139335156</v>
          </cell>
          <cell r="R58">
            <v>7449.8445939335161</v>
          </cell>
          <cell r="S58">
            <v>7544.9054339335162</v>
          </cell>
          <cell r="T58">
            <v>7634.1767139335161</v>
          </cell>
          <cell r="U58">
            <v>7721.6337539335154</v>
          </cell>
          <cell r="V58">
            <v>7806.6095539335147</v>
          </cell>
          <cell r="W58">
            <v>7886.3827539335152</v>
          </cell>
          <cell r="X58">
            <v>7959.6193539335145</v>
          </cell>
          <cell r="Y58">
            <v>8029.6009939335163</v>
          </cell>
          <cell r="Z58">
            <v>8090.9116339335151</v>
          </cell>
        </row>
      </sheetData>
      <sheetData sheetId="12">
        <row r="18">
          <cell r="G18">
            <v>1837</v>
          </cell>
          <cell r="H18">
            <v>1892</v>
          </cell>
          <cell r="I18">
            <v>1949</v>
          </cell>
          <cell r="J18">
            <v>2007</v>
          </cell>
          <cell r="K18">
            <v>2067</v>
          </cell>
          <cell r="L18">
            <v>2129</v>
          </cell>
          <cell r="M18">
            <v>2193</v>
          </cell>
          <cell r="N18">
            <v>2259</v>
          </cell>
          <cell r="O18">
            <v>2327</v>
          </cell>
          <cell r="P18">
            <v>2396</v>
          </cell>
          <cell r="Q18">
            <v>2468</v>
          </cell>
          <cell r="R18">
            <v>2542</v>
          </cell>
          <cell r="S18">
            <v>2619</v>
          </cell>
          <cell r="T18">
            <v>2697</v>
          </cell>
          <cell r="U18">
            <v>2778</v>
          </cell>
          <cell r="V18">
            <v>2861</v>
          </cell>
          <cell r="W18">
            <v>2947</v>
          </cell>
          <cell r="X18">
            <v>3036</v>
          </cell>
          <cell r="Y18">
            <v>3127</v>
          </cell>
          <cell r="Z18">
            <v>3221</v>
          </cell>
        </row>
        <row r="19">
          <cell r="G19">
            <v>4130</v>
          </cell>
          <cell r="H19">
            <v>4254</v>
          </cell>
          <cell r="I19">
            <v>4382</v>
          </cell>
          <cell r="J19">
            <v>4513</v>
          </cell>
          <cell r="K19">
            <v>4648</v>
          </cell>
          <cell r="L19">
            <v>4788</v>
          </cell>
          <cell r="M19">
            <v>4932</v>
          </cell>
          <cell r="N19">
            <v>5079</v>
          </cell>
          <cell r="O19">
            <v>5232</v>
          </cell>
          <cell r="P19">
            <v>5389</v>
          </cell>
          <cell r="Q19">
            <v>5550</v>
          </cell>
          <cell r="R19">
            <v>5717</v>
          </cell>
          <cell r="S19">
            <v>5888</v>
          </cell>
          <cell r="T19">
            <v>6065</v>
          </cell>
          <cell r="U19">
            <v>6247</v>
          </cell>
          <cell r="V19">
            <v>6434</v>
          </cell>
          <cell r="W19">
            <v>6628</v>
          </cell>
          <cell r="X19">
            <v>6826</v>
          </cell>
          <cell r="Y19">
            <v>7031</v>
          </cell>
          <cell r="Z19">
            <v>7242</v>
          </cell>
        </row>
        <row r="20">
          <cell r="G20">
            <v>735</v>
          </cell>
          <cell r="H20">
            <v>757</v>
          </cell>
          <cell r="I20">
            <v>779</v>
          </cell>
          <cell r="J20">
            <v>803</v>
          </cell>
          <cell r="K20">
            <v>827</v>
          </cell>
          <cell r="L20">
            <v>852</v>
          </cell>
          <cell r="M20">
            <v>877</v>
          </cell>
          <cell r="N20">
            <v>904</v>
          </cell>
          <cell r="O20">
            <v>931</v>
          </cell>
          <cell r="P20">
            <v>959</v>
          </cell>
          <cell r="Q20">
            <v>987</v>
          </cell>
          <cell r="R20">
            <v>1017</v>
          </cell>
          <cell r="S20">
            <v>1047</v>
          </cell>
          <cell r="T20">
            <v>1079</v>
          </cell>
          <cell r="U20">
            <v>1111</v>
          </cell>
          <cell r="V20">
            <v>1145</v>
          </cell>
          <cell r="W20">
            <v>1179</v>
          </cell>
          <cell r="X20">
            <v>1214</v>
          </cell>
          <cell r="Y20">
            <v>1251</v>
          </cell>
          <cell r="Z20">
            <v>1288</v>
          </cell>
        </row>
        <row r="21">
          <cell r="G21">
            <v>3600</v>
          </cell>
          <cell r="H21">
            <v>3852</v>
          </cell>
          <cell r="I21">
            <v>4122</v>
          </cell>
          <cell r="J21">
            <v>4410</v>
          </cell>
          <cell r="K21">
            <v>4719</v>
          </cell>
          <cell r="L21">
            <v>4813</v>
          </cell>
          <cell r="M21">
            <v>4910</v>
          </cell>
          <cell r="N21">
            <v>5008</v>
          </cell>
          <cell r="O21">
            <v>5108</v>
          </cell>
          <cell r="P21">
            <v>5210</v>
          </cell>
          <cell r="Q21">
            <v>5314</v>
          </cell>
          <cell r="R21">
            <v>5420</v>
          </cell>
          <cell r="S21">
            <v>5529</v>
          </cell>
          <cell r="T21">
            <v>5639</v>
          </cell>
          <cell r="U21">
            <v>5752</v>
          </cell>
          <cell r="V21">
            <v>5867</v>
          </cell>
          <cell r="W21">
            <v>5985</v>
          </cell>
          <cell r="X21">
            <v>6104</v>
          </cell>
          <cell r="Y21">
            <v>6226</v>
          </cell>
          <cell r="Z21">
            <v>6351</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88</v>
          </cell>
          <cell r="H34">
            <v>90</v>
          </cell>
          <cell r="I34">
            <v>93</v>
          </cell>
          <cell r="J34">
            <v>96</v>
          </cell>
          <cell r="K34">
            <v>98</v>
          </cell>
          <cell r="L34">
            <v>101</v>
          </cell>
          <cell r="M34">
            <v>104</v>
          </cell>
          <cell r="N34">
            <v>108</v>
          </cell>
          <cell r="O34">
            <v>111</v>
          </cell>
          <cell r="P34">
            <v>114</v>
          </cell>
          <cell r="Q34">
            <v>118</v>
          </cell>
          <cell r="R34">
            <v>121</v>
          </cell>
          <cell r="S34">
            <v>125</v>
          </cell>
          <cell r="T34">
            <v>128</v>
          </cell>
          <cell r="U34">
            <v>132</v>
          </cell>
          <cell r="V34">
            <v>136</v>
          </cell>
          <cell r="W34">
            <v>140</v>
          </cell>
          <cell r="X34">
            <v>145</v>
          </cell>
          <cell r="Y34">
            <v>149</v>
          </cell>
          <cell r="Z34">
            <v>153</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55</v>
          </cell>
          <cell r="H37">
            <v>57</v>
          </cell>
          <cell r="I37">
            <v>58</v>
          </cell>
          <cell r="J37">
            <v>60</v>
          </cell>
          <cell r="K37">
            <v>62</v>
          </cell>
          <cell r="L37">
            <v>64</v>
          </cell>
          <cell r="M37">
            <v>66</v>
          </cell>
          <cell r="N37">
            <v>68</v>
          </cell>
          <cell r="O37">
            <v>70</v>
          </cell>
          <cell r="P37">
            <v>72</v>
          </cell>
          <cell r="Q37">
            <v>74</v>
          </cell>
          <cell r="R37">
            <v>76</v>
          </cell>
          <cell r="S37">
            <v>79</v>
          </cell>
          <cell r="T37">
            <v>81</v>
          </cell>
          <cell r="U37">
            <v>83</v>
          </cell>
          <cell r="V37">
            <v>86</v>
          </cell>
          <cell r="W37">
            <v>88</v>
          </cell>
          <cell r="X37">
            <v>91</v>
          </cell>
          <cell r="Y37">
            <v>94</v>
          </cell>
          <cell r="Z37">
            <v>97</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3366.92</v>
          </cell>
          <cell r="H51">
            <v>3180.7200000000003</v>
          </cell>
          <cell r="I51">
            <v>2973.76</v>
          </cell>
          <cell r="J51">
            <v>2741</v>
          </cell>
          <cell r="K51">
            <v>2485.3199999999997</v>
          </cell>
          <cell r="L51">
            <v>2451.1999999999998</v>
          </cell>
          <cell r="M51">
            <v>2407.4287999999988</v>
          </cell>
          <cell r="N51">
            <v>2358.0517760000002</v>
          </cell>
          <cell r="O51">
            <v>2295.9944115199996</v>
          </cell>
          <cell r="P51">
            <v>2229.2222997503986</v>
          </cell>
          <cell r="Q51">
            <v>2726.6622997503982</v>
          </cell>
          <cell r="R51">
            <v>2613.1422997503983</v>
          </cell>
          <cell r="S51">
            <v>2487.5022997503984</v>
          </cell>
          <cell r="T51">
            <v>2349.7822997503981</v>
          </cell>
          <cell r="U51">
            <v>2197.9422997503984</v>
          </cell>
          <cell r="V51">
            <v>2030.9422997503984</v>
          </cell>
          <cell r="W51">
            <v>1848.7022997503984</v>
          </cell>
          <cell r="X51">
            <v>1648.2622997503984</v>
          </cell>
          <cell r="Y51">
            <v>1431.5422997503983</v>
          </cell>
          <cell r="Z51">
            <v>1195.4622997503984</v>
          </cell>
        </row>
        <row r="53">
          <cell r="G53">
            <v>-420.98000000000047</v>
          </cell>
          <cell r="H53">
            <v>-678.06100000000015</v>
          </cell>
          <cell r="I53">
            <v>-887.06100000000015</v>
          </cell>
          <cell r="J53">
            <v>-1121.9180000000006</v>
          </cell>
          <cell r="K53">
            <v>-1379.755000000001</v>
          </cell>
          <cell r="L53">
            <v>949.69899999999961</v>
          </cell>
          <cell r="M53">
            <v>512.79379999999878</v>
          </cell>
          <cell r="N53">
            <v>461.01293600000008</v>
          </cell>
          <cell r="O53">
            <v>646.48487471999965</v>
          </cell>
          <cell r="P53">
            <v>577.16919221439844</v>
          </cell>
          <cell r="Q53">
            <v>2726.6622997503982</v>
          </cell>
          <cell r="R53">
            <v>2613.1422997503983</v>
          </cell>
          <cell r="S53">
            <v>2487.5022997503984</v>
          </cell>
          <cell r="T53">
            <v>2349.7822997503981</v>
          </cell>
          <cell r="U53">
            <v>2197.9422997503984</v>
          </cell>
          <cell r="V53">
            <v>2030.9422997503984</v>
          </cell>
          <cell r="W53">
            <v>1848.7022997503984</v>
          </cell>
          <cell r="X53">
            <v>1648.2622997503984</v>
          </cell>
          <cell r="Y53">
            <v>1431.5422997503983</v>
          </cell>
          <cell r="Z53">
            <v>1195.4622997503984</v>
          </cell>
        </row>
        <row r="58">
          <cell r="G58">
            <v>-420.98000000000047</v>
          </cell>
          <cell r="H58">
            <v>-678.06100000000015</v>
          </cell>
          <cell r="I58">
            <v>-887.06100000000015</v>
          </cell>
          <cell r="J58">
            <v>-1121.9180000000006</v>
          </cell>
          <cell r="K58">
            <v>-1379.755000000001</v>
          </cell>
          <cell r="L58">
            <v>633.44923299999971</v>
          </cell>
          <cell r="M58">
            <v>342.03346459999926</v>
          </cell>
          <cell r="N58">
            <v>307.49562831200001</v>
          </cell>
          <cell r="O58">
            <v>431.20541143823971</v>
          </cell>
          <cell r="P58">
            <v>384.97185120700385</v>
          </cell>
          <cell r="Q58">
            <v>1818.6837539335156</v>
          </cell>
          <cell r="R58">
            <v>1742.9659139335156</v>
          </cell>
          <cell r="S58">
            <v>1659.1640339335158</v>
          </cell>
          <cell r="T58">
            <v>1567.3047939335156</v>
          </cell>
          <cell r="U58">
            <v>1466.0275139335158</v>
          </cell>
          <cell r="V58">
            <v>1354.6385139335157</v>
          </cell>
          <cell r="W58">
            <v>1233.0844339335158</v>
          </cell>
          <cell r="X58">
            <v>1099.3909539335157</v>
          </cell>
          <cell r="Y58">
            <v>954.83871393351569</v>
          </cell>
          <cell r="Z58">
            <v>797.37335393351577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EBITDA"/>
      <sheetName val="Sponsor LBO"/>
      <sheetName val="Studio Cover"/>
      <sheetName val="Studio DCF"/>
      <sheetName val="Key Assumptions"/>
      <sheetName val="Film Type Summary"/>
      <sheetName val="CF Timing"/>
      <sheetName val="Box"/>
      <sheetName val="Studio Home Video"/>
      <sheetName val="Studio Pay TV"/>
      <sheetName val="Studio Free TV"/>
      <sheetName val="Front Page"/>
      <sheetName val="Op Model Cover"/>
      <sheetName val="Consol IS"/>
      <sheetName val="Summary"/>
      <sheetName val="Systems Assump"/>
      <sheetName val="Unit Sales"/>
      <sheetName val="Network"/>
      <sheetName val="DMR"/>
      <sheetName val="New Films Summary"/>
      <sheetName val="Film Summary"/>
      <sheetName val="New Films"/>
      <sheetName val="New Films CF Timing"/>
      <sheetName val="New Films Home Video"/>
      <sheetName val="New Films Pay &amp; Free TV"/>
      <sheetName val="Cash Flow"/>
      <sheetName val="D&amp;A"/>
      <sheetName val="NIL"/>
      <sheetName val="Operations Model&gt;&gt;&gt;"/>
      <sheetName val="JV Analysis"/>
      <sheetName val="Studio Slots"/>
      <sheetName val="JV (film) deal"/>
      <sheetName val="JV (digital) deal"/>
      <sheetName val="Systems Detail Assump"/>
      <sheetName val="Library Films"/>
      <sheetName val="Installs"/>
      <sheetName val="Brad summary"/>
      <sheetName val="Signings comparison"/>
      <sheetName val="Non DMR"/>
      <sheetName val="Film Cash"/>
      <sheetName val="Deferred Revenue"/>
      <sheetName val="Backlog Summary"/>
      <sheetName val="Other Systems"/>
      <sheetName val="Backlog GT"/>
      <sheetName val="Backlog SR"/>
      <sheetName val="Backlog MPX"/>
      <sheetName val="Settlements &amp; Absorp"/>
      <sheetName val="New GT STL"/>
      <sheetName val="Upgrade"/>
      <sheetName val="New SR"/>
      <sheetName val="New MPX"/>
      <sheetName val="New MPXR"/>
      <sheetName val="3D Digital"/>
      <sheetName val="JV film"/>
      <sheetName val="JV digital"/>
      <sheetName val="Upfronts -Revenue vs. Cash"/>
      <sheetName val="Upf 2006B"/>
      <sheetName val="Upf 2004A 2005A"/>
      <sheetName val="2005 Signings"/>
      <sheetName val="Act Fcst P&amp;L"/>
      <sheetName val="Existing JVs"/>
      <sheetName val="2005 2006 Libr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6">
          <cell r="D6">
            <v>0.1</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sheetName val="Football Chart"/>
      <sheetName val="Summary IS"/>
      <sheetName val="Sources &amp; Uses"/>
      <sheetName val="DCF"/>
      <sheetName val="LBO Returns"/>
      <sheetName val="DCF Sensitivities"/>
      <sheetName val="Dividend Recap"/>
      <sheetName val="Sponsor Dividend Recap"/>
      <sheetName val="IPO"/>
      <sheetName val="Sponsor Analysis"/>
      <sheetName val="ADCO Model v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s to tabs"/>
      <sheetName val="Summary Page"/>
      <sheetName val="Front Page"/>
      <sheetName val="P&amp;L"/>
      <sheetName val="EBITDA"/>
      <sheetName val="Unit Sales"/>
      <sheetName val="JV digital deal"/>
      <sheetName val="JV AMC"/>
      <sheetName val="JV Regal"/>
      <sheetName val="DMR Curr Yr"/>
      <sheetName val="STOP"/>
      <sheetName val="Install by status"/>
      <sheetName val="Backlog Dec 2008"/>
      <sheetName val="Theatres showing DMR"/>
      <sheetName val="DMR per system"/>
      <sheetName val="DMR cos"/>
      <sheetName val="DMR Spillover"/>
      <sheetName val="DMR rev"/>
      <sheetName val="DMR theatres act"/>
      <sheetName val="VPF"/>
      <sheetName val="Network size"/>
      <sheetName val="Digital deferrals"/>
      <sheetName val="Other STL"/>
      <sheetName val="JV film deal"/>
      <sheetName val="Total Film Dist"/>
      <sheetName val="New releases"/>
      <sheetName val="Existing Library"/>
      <sheetName val="Network"/>
      <sheetName val="Slippage"/>
      <sheetName val="JV Slippage"/>
      <sheetName val="Cash Tax Estimate"/>
      <sheetName val="Bal Sht Essbase"/>
      <sheetName val="Balance Sheet"/>
      <sheetName val="Inventory Proof"/>
      <sheetName val="Inventory"/>
      <sheetName val="Film Cash"/>
      <sheetName val="Cash Flow"/>
      <sheetName val="Cash Flow Harv"/>
      <sheetName val="YTD Sep upfr"/>
      <sheetName val="Deferred Revenue"/>
      <sheetName val="NIL"/>
      <sheetName val="D&amp;A"/>
      <sheetName val="Digital COS"/>
      <sheetName val="Sign to install summary"/>
      <sheetName val="Unsigned installs"/>
      <sheetName val="Systems Assump"/>
      <sheetName val="2008 Signings"/>
      <sheetName val="2007 Signings"/>
      <sheetName val="2006 Signings"/>
      <sheetName val="2005 signings"/>
      <sheetName val="2004 Signings"/>
      <sheetName val="Backlog other rev"/>
      <sheetName val="Legacy sys rev costs"/>
      <sheetName val="New GT STL"/>
      <sheetName val="Upgrade"/>
      <sheetName val="New SR"/>
      <sheetName val="New MPX"/>
      <sheetName val="Exist Net Purch MPX"/>
      <sheetName val="Exist Net Purch GT_SR"/>
      <sheetName val="3D Digital"/>
      <sheetName val="JV film"/>
      <sheetName val="JV AMC deal"/>
      <sheetName val="JV digital"/>
      <sheetName val="Existing JVs"/>
      <sheetName val="Existing Int'l JVs"/>
      <sheetName val="Act Fcst P&amp;L"/>
      <sheetName val="2009B P&amp;L"/>
      <sheetName val="LRP presented to BOD 02.13.09"/>
      <sheetName val="Model"/>
    </sheetNames>
    <sheetDataSet>
      <sheetData sheetId="0"/>
      <sheetData sheetId="1"/>
      <sheetData sheetId="2"/>
      <sheetData sheetId="3"/>
      <sheetData sheetId="4"/>
      <sheetData sheetId="5"/>
      <sheetData sheetId="6" refreshError="1">
        <row r="24">
          <cell r="G24">
            <v>360</v>
          </cell>
        </row>
      </sheetData>
      <sheetData sheetId="7" refreshError="1">
        <row r="24">
          <cell r="G24">
            <v>360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BITDA Rec"/>
      <sheetName val="DMR Rec"/>
      <sheetName val="JV Rec"/>
      <sheetName val="Summary vs Sep"/>
      <sheetName val="P&amp;L vs Sep"/>
      <sheetName val="Assump vs Sep"/>
      <sheetName val="Maint vs Sep"/>
      <sheetName val="rec schedules"/>
      <sheetName val="Links to tabs"/>
      <sheetName val="COVER"/>
      <sheetName val="Summary new EPS"/>
      <sheetName val="Assumptions"/>
      <sheetName val="P&amp;L new EPS"/>
      <sheetName val="EBITDA"/>
      <sheetName val="Unit Sales"/>
      <sheetName val="JV P&amp;L"/>
      <sheetName val="DMR"/>
      <sheetName val="Network"/>
      <sheetName val="STL Margin Support"/>
      <sheetName val="Maint support"/>
      <sheetName val="JV hybrids Support"/>
      <sheetName val="JV take Rate"/>
      <sheetName val="STOP"/>
      <sheetName val="Front Page"/>
      <sheetName val="Cash Flow"/>
      <sheetName val="Balance Sheet Board"/>
      <sheetName val="Balance Sheet"/>
      <sheetName val="Balance Sheet for pres"/>
      <sheetName val="Sheet1"/>
      <sheetName val="Backlog Dec 2011"/>
      <sheetName val="JV cost summary for Joe"/>
      <sheetName val="JV Calc"/>
      <sheetName val="JV GBO by circuit"/>
      <sheetName val="JV Hybrid Calc"/>
      <sheetName val="PSA"/>
      <sheetName val="Backlog other rev"/>
      <sheetName val="DMR details"/>
      <sheetName val="Summary Refinance"/>
      <sheetName val="Other STL"/>
      <sheetName val="OL"/>
      <sheetName val="Slippage"/>
      <sheetName val="Home Slippage"/>
      <sheetName val="Cash Tax Estimate"/>
      <sheetName val="Bal Sht Essbase"/>
      <sheetName val="Inventory"/>
      <sheetName val="Film Cash"/>
      <sheetName val="Deferred Revenue"/>
      <sheetName val="2011 Budget-Mthly-Current-Net"/>
      <sheetName val="P8-Bklg Summary-Final-updated"/>
      <sheetName val="NIL"/>
      <sheetName val="NIL receipts VL 2012"/>
      <sheetName val="LTAR receipts 2012"/>
      <sheetName val="NIL receipts VL"/>
      <sheetName val="LTAR receipts"/>
      <sheetName val="D&amp;A"/>
      <sheetName val="Sign to install summary"/>
      <sheetName val="Unsigned installs"/>
      <sheetName val="Signings"/>
      <sheetName val="Legacy sys rev costs"/>
      <sheetName val="Digital Upg"/>
      <sheetName val="Home"/>
      <sheetName val="4K (Sale)"/>
      <sheetName val="4K (hybrid)"/>
      <sheetName val="3D Digital"/>
      <sheetName val="Act Fcst P&amp;L"/>
      <sheetName val="StockBasedComp"/>
      <sheetName val="2011 Signings"/>
      <sheetName val="2012-2020 Signing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35">
          <cell r="D35">
            <v>25</v>
          </cell>
        </row>
      </sheetData>
      <sheetData sheetId="12">
        <row r="120">
          <cell r="I120">
            <v>49386.864350459437</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12">
          <cell r="H112">
            <v>67858.856</v>
          </cell>
        </row>
      </sheetData>
      <sheetData sheetId="24"/>
      <sheetData sheetId="25" refreshError="1"/>
      <sheetData sheetId="26"/>
      <sheetData sheetId="27" refreshError="1"/>
      <sheetData sheetId="28" refreshError="1"/>
      <sheetData sheetId="29" refreshError="1"/>
      <sheetData sheetId="30" refreshError="1"/>
      <sheetData sheetId="31">
        <row r="793">
          <cell r="D793">
            <v>400000</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3 MarkUp Cost Rept Form"/>
      <sheetName val="Rev_Exp-Budget Apr 15"/>
      <sheetName val="HP3 Rev_Exp per Cost Report"/>
      <sheetName val="Dev Budget Breakdown"/>
      <sheetName val="JV AMC"/>
      <sheetName val="JV digital deal"/>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t"/>
      <sheetName val="Maint"/>
      <sheetName val="Sheet3"/>
      <sheetName val="HP3 MarkUp Cost Rept Form"/>
    </sheetNames>
    <sheetDataSet>
      <sheetData sheetId="0" refreshError="1"/>
      <sheetData sheetId="1" refreshError="1"/>
      <sheetData sheetId="2" refreshError="1">
        <row r="14">
          <cell r="A14" t="str">
            <v>Adachi-ku Culture Centre</v>
          </cell>
          <cell r="B14">
            <v>7464.3989999999994</v>
          </cell>
          <cell r="C14">
            <v>7140.77</v>
          </cell>
          <cell r="D14">
            <v>323.64</v>
          </cell>
          <cell r="F14">
            <v>7464.3989999999994</v>
          </cell>
          <cell r="G14">
            <v>7140.77</v>
          </cell>
          <cell r="H14">
            <v>323.64</v>
          </cell>
        </row>
        <row r="15">
          <cell r="A15" t="str">
            <v>Adlabs, Mumbai</v>
          </cell>
          <cell r="B15">
            <v>16319.07</v>
          </cell>
          <cell r="C15">
            <v>16319.07</v>
          </cell>
          <cell r="D15">
            <v>0</v>
          </cell>
          <cell r="F15">
            <v>16319.07</v>
          </cell>
          <cell r="G15">
            <v>16319.07</v>
          </cell>
          <cell r="H15">
            <v>0</v>
          </cell>
        </row>
        <row r="16">
          <cell r="A16" t="str">
            <v>Aguascalientes Mexico</v>
          </cell>
          <cell r="B16">
            <v>12919.15</v>
          </cell>
          <cell r="C16">
            <v>12919.14</v>
          </cell>
          <cell r="D16">
            <v>0.01</v>
          </cell>
          <cell r="F16">
            <v>12919.15</v>
          </cell>
          <cell r="G16">
            <v>12919.14</v>
          </cell>
          <cell r="H16">
            <v>0.01</v>
          </cell>
        </row>
        <row r="17">
          <cell r="A17" t="str">
            <v>Ahmedabad, India</v>
          </cell>
          <cell r="B17">
            <v>26680.75</v>
          </cell>
          <cell r="C17">
            <v>25598.04</v>
          </cell>
          <cell r="D17">
            <v>1082.71</v>
          </cell>
          <cell r="F17">
            <v>26680.75</v>
          </cell>
          <cell r="G17">
            <v>25598.04</v>
          </cell>
          <cell r="H17">
            <v>1082.71</v>
          </cell>
        </row>
        <row r="18">
          <cell r="A18" t="str">
            <v>Alamogordo Space Center</v>
          </cell>
          <cell r="B18">
            <v>10784.97</v>
          </cell>
          <cell r="C18">
            <v>10799.5191</v>
          </cell>
          <cell r="D18">
            <v>-14.55</v>
          </cell>
          <cell r="F18">
            <v>10784.97</v>
          </cell>
          <cell r="G18">
            <v>10799.5191</v>
          </cell>
          <cell r="H18">
            <v>-14.55</v>
          </cell>
        </row>
        <row r="19">
          <cell r="A19" t="str">
            <v>Amneville (Gaumont 2)</v>
          </cell>
          <cell r="B19">
            <v>30393.58</v>
          </cell>
          <cell r="C19">
            <v>30653.356200000002</v>
          </cell>
          <cell r="D19">
            <v>-259.79000000000002</v>
          </cell>
          <cell r="F19">
            <v>30393.58</v>
          </cell>
          <cell r="G19">
            <v>30653.356200000002</v>
          </cell>
          <cell r="H19">
            <v>-259.79000000000002</v>
          </cell>
        </row>
        <row r="20">
          <cell r="A20" t="str">
            <v>Ankara, Turkey</v>
          </cell>
          <cell r="B20">
            <v>15729.16</v>
          </cell>
          <cell r="C20">
            <v>16250</v>
          </cell>
          <cell r="D20">
            <v>-520.85</v>
          </cell>
          <cell r="F20">
            <v>15729.16</v>
          </cell>
          <cell r="G20">
            <v>16250</v>
          </cell>
          <cell r="H20">
            <v>-520.85</v>
          </cell>
        </row>
        <row r="21">
          <cell r="A21" t="str">
            <v>Aomori-Shirakami Visitor's Ctr</v>
          </cell>
          <cell r="B21">
            <v>21354.704999999998</v>
          </cell>
          <cell r="C21">
            <v>20434.05</v>
          </cell>
          <cell r="D21">
            <v>920.65</v>
          </cell>
          <cell r="F21">
            <v>21354.704999999998</v>
          </cell>
          <cell r="G21">
            <v>20434.05</v>
          </cell>
          <cell r="H21">
            <v>920.65</v>
          </cell>
        </row>
        <row r="22">
          <cell r="A22" t="str">
            <v>Atlanta Fernbank Museum of Natural Hist</v>
          </cell>
          <cell r="B22">
            <v>18700.560000000001</v>
          </cell>
          <cell r="C22">
            <v>18203.622600000002</v>
          </cell>
          <cell r="D22">
            <v>496.95</v>
          </cell>
          <cell r="F22">
            <v>18700.560000000001</v>
          </cell>
          <cell r="G22">
            <v>18203.622600000002</v>
          </cell>
          <cell r="H22">
            <v>496.95</v>
          </cell>
        </row>
        <row r="23">
          <cell r="A23" t="str">
            <v>Atlantic City, Tropicana</v>
          </cell>
          <cell r="B23">
            <v>12500.01</v>
          </cell>
          <cell r="C23">
            <v>12500.01</v>
          </cell>
          <cell r="D23">
            <v>0</v>
          </cell>
          <cell r="F23">
            <v>12500.01</v>
          </cell>
          <cell r="G23">
            <v>12500.01</v>
          </cell>
          <cell r="H23">
            <v>0</v>
          </cell>
        </row>
        <row r="24">
          <cell r="A24" t="str">
            <v>Austin-Texas State History Museum</v>
          </cell>
          <cell r="B24">
            <v>22322.22</v>
          </cell>
          <cell r="C24">
            <v>28150</v>
          </cell>
          <cell r="D24">
            <v>-5827.77</v>
          </cell>
          <cell r="F24">
            <v>22322.22</v>
          </cell>
          <cell r="G24">
            <v>28150</v>
          </cell>
          <cell r="H24">
            <v>-5827.77</v>
          </cell>
          <cell r="J24" t="str">
            <v>Training rev not received in Jan 13k</v>
          </cell>
        </row>
        <row r="25">
          <cell r="A25" t="str">
            <v>Baltimore, Maryland Upgrade</v>
          </cell>
          <cell r="B25">
            <v>24215.1</v>
          </cell>
          <cell r="C25">
            <v>23235.285900000003</v>
          </cell>
          <cell r="D25">
            <v>979.8</v>
          </cell>
          <cell r="F25">
            <v>24215.1</v>
          </cell>
          <cell r="G25">
            <v>23235.285900000003</v>
          </cell>
          <cell r="H25">
            <v>979.8</v>
          </cell>
        </row>
        <row r="26">
          <cell r="A26" t="str">
            <v>Barcelona Spain Port 2000</v>
          </cell>
          <cell r="B26">
            <v>22500</v>
          </cell>
          <cell r="C26">
            <v>23175</v>
          </cell>
          <cell r="D26">
            <v>-675</v>
          </cell>
          <cell r="F26">
            <v>22500</v>
          </cell>
          <cell r="G26">
            <v>23175</v>
          </cell>
          <cell r="H26">
            <v>-675</v>
          </cell>
        </row>
        <row r="27">
          <cell r="A27" t="str">
            <v>Baseball Cafe</v>
          </cell>
          <cell r="B27">
            <v>6181.5</v>
          </cell>
          <cell r="C27">
            <v>5915</v>
          </cell>
          <cell r="D27">
            <v>266.51</v>
          </cell>
          <cell r="F27">
            <v>6181.5</v>
          </cell>
          <cell r="G27">
            <v>5915</v>
          </cell>
          <cell r="H27">
            <v>266.51</v>
          </cell>
        </row>
        <row r="28">
          <cell r="A28" t="str">
            <v>Berlin Germany (Sony)</v>
          </cell>
          <cell r="B28">
            <v>28317.06</v>
          </cell>
          <cell r="C28">
            <v>29754.27</v>
          </cell>
          <cell r="D28">
            <v>-1437.21</v>
          </cell>
          <cell r="F28">
            <v>28317.06</v>
          </cell>
          <cell r="G28">
            <v>29754.27</v>
          </cell>
          <cell r="H28">
            <v>-1437.21</v>
          </cell>
        </row>
        <row r="29">
          <cell r="A29" t="str">
            <v>Birmingham Discovery 2000</v>
          </cell>
          <cell r="B29">
            <v>9329.67</v>
          </cell>
          <cell r="C29">
            <v>9329.6650000000009</v>
          </cell>
          <cell r="D29">
            <v>0</v>
          </cell>
          <cell r="F29">
            <v>9329.67</v>
          </cell>
          <cell r="G29">
            <v>9329.6650000000009</v>
          </cell>
          <cell r="H29">
            <v>0</v>
          </cell>
        </row>
        <row r="30">
          <cell r="A30" t="str">
            <v>Birmingham, England (Millenium Point)</v>
          </cell>
          <cell r="B30">
            <v>23993.75</v>
          </cell>
          <cell r="C30">
            <v>23993.75</v>
          </cell>
          <cell r="D30">
            <v>-0.01</v>
          </cell>
          <cell r="F30">
            <v>23993.75</v>
          </cell>
          <cell r="G30">
            <v>23993.75</v>
          </cell>
          <cell r="H30">
            <v>-0.01</v>
          </cell>
        </row>
        <row r="31">
          <cell r="A31" t="str">
            <v>Boise (Regal)</v>
          </cell>
          <cell r="B31">
            <v>9270</v>
          </cell>
          <cell r="C31">
            <v>9270</v>
          </cell>
          <cell r="D31">
            <v>0</v>
          </cell>
          <cell r="F31">
            <v>9270</v>
          </cell>
          <cell r="G31">
            <v>9270</v>
          </cell>
          <cell r="H31">
            <v>0</v>
          </cell>
        </row>
        <row r="32">
          <cell r="A32" t="str">
            <v>Boston Museum of Science</v>
          </cell>
          <cell r="B32">
            <v>15965.36</v>
          </cell>
          <cell r="C32">
            <v>22565.31</v>
          </cell>
          <cell r="D32">
            <v>-6599.95</v>
          </cell>
          <cell r="F32">
            <v>15965.36</v>
          </cell>
          <cell r="G32">
            <v>22565.31</v>
          </cell>
          <cell r="H32">
            <v>-6599.95</v>
          </cell>
          <cell r="J32" t="str">
            <v xml:space="preserve">SPP Training fee for 6.6k </v>
          </cell>
        </row>
        <row r="33">
          <cell r="A33" t="str">
            <v>Bradford Nat. Mus. Of Photo, film &amp; TV</v>
          </cell>
          <cell r="B33">
            <v>11768.94</v>
          </cell>
          <cell r="C33">
            <v>11768.94</v>
          </cell>
          <cell r="D33">
            <v>0</v>
          </cell>
          <cell r="F33">
            <v>11768.94</v>
          </cell>
          <cell r="G33">
            <v>11768.94</v>
          </cell>
          <cell r="H33">
            <v>0</v>
          </cell>
        </row>
        <row r="34">
          <cell r="A34" t="str">
            <v>Brampton - Famous Player #8</v>
          </cell>
          <cell r="B34">
            <v>12500.01</v>
          </cell>
          <cell r="C34">
            <v>12500.01</v>
          </cell>
          <cell r="D34">
            <v>0</v>
          </cell>
          <cell r="F34">
            <v>12500.01</v>
          </cell>
          <cell r="G34">
            <v>12500.01</v>
          </cell>
          <cell r="H34">
            <v>0</v>
          </cell>
        </row>
        <row r="35">
          <cell r="A35" t="str">
            <v>Branson Ozark's Discovery IMAX Theatre</v>
          </cell>
          <cell r="B35">
            <v>21002.31</v>
          </cell>
          <cell r="C35">
            <v>21096.974999999999</v>
          </cell>
          <cell r="D35">
            <v>-94.65</v>
          </cell>
          <cell r="F35">
            <v>21002.31</v>
          </cell>
          <cell r="G35">
            <v>21096.974999999999</v>
          </cell>
          <cell r="H35">
            <v>-94.65</v>
          </cell>
        </row>
        <row r="36">
          <cell r="A36" t="str">
            <v>Bratislava, Slovakia</v>
          </cell>
          <cell r="B36">
            <v>26504.6</v>
          </cell>
          <cell r="C36">
            <v>26202.6</v>
          </cell>
          <cell r="D36">
            <v>302</v>
          </cell>
          <cell r="F36">
            <v>26504.6</v>
          </cell>
          <cell r="G36">
            <v>26202.6</v>
          </cell>
          <cell r="H36">
            <v>302</v>
          </cell>
        </row>
        <row r="37">
          <cell r="A37" t="str">
            <v>Bremen, Germany</v>
          </cell>
          <cell r="B37">
            <v>0</v>
          </cell>
          <cell r="C37">
            <v>18565</v>
          </cell>
          <cell r="D37">
            <v>-18564.990000000002</v>
          </cell>
          <cell r="F37">
            <v>0</v>
          </cell>
          <cell r="G37">
            <v>18565</v>
          </cell>
          <cell r="H37">
            <v>-18564.990000000002</v>
          </cell>
          <cell r="J37" t="str">
            <v>Thetare closed in March 05</v>
          </cell>
        </row>
        <row r="38">
          <cell r="A38" t="str">
            <v>Bristol, England</v>
          </cell>
          <cell r="B38">
            <v>21871.4</v>
          </cell>
          <cell r="C38">
            <v>31721.1</v>
          </cell>
          <cell r="D38">
            <v>-9849.7000000000007</v>
          </cell>
          <cell r="F38">
            <v>21871.4</v>
          </cell>
          <cell r="G38">
            <v>31721.1</v>
          </cell>
          <cell r="H38">
            <v>-9849.7000000000007</v>
          </cell>
          <cell r="J38" t="str">
            <v>Moved to Tier 2 .Backdated the invoicing</v>
          </cell>
        </row>
        <row r="39">
          <cell r="A39" t="str">
            <v>Bruhl Phantasialand</v>
          </cell>
          <cell r="B39">
            <v>28746.240000000002</v>
          </cell>
          <cell r="C39">
            <v>28746.255000000005</v>
          </cell>
          <cell r="D39">
            <v>-0.03</v>
          </cell>
          <cell r="F39">
            <v>28746.240000000002</v>
          </cell>
          <cell r="G39">
            <v>28746.255000000005</v>
          </cell>
          <cell r="H39">
            <v>-0.03</v>
          </cell>
        </row>
        <row r="40">
          <cell r="A40" t="str">
            <v>Brussels Kinepolos</v>
          </cell>
          <cell r="B40">
            <v>10000</v>
          </cell>
          <cell r="C40">
            <v>10300</v>
          </cell>
          <cell r="D40">
            <v>-299.99</v>
          </cell>
          <cell r="F40">
            <v>10000</v>
          </cell>
          <cell r="G40">
            <v>10300</v>
          </cell>
          <cell r="H40">
            <v>-299.99</v>
          </cell>
        </row>
        <row r="41">
          <cell r="A41" t="str">
            <v>Cairo, Egypt</v>
          </cell>
          <cell r="B41">
            <v>18618.900000000001</v>
          </cell>
          <cell r="C41">
            <v>18618.900000000001</v>
          </cell>
          <cell r="D41">
            <v>0</v>
          </cell>
          <cell r="F41">
            <v>18618.900000000001</v>
          </cell>
          <cell r="G41">
            <v>18618.900000000001</v>
          </cell>
          <cell r="H41">
            <v>0</v>
          </cell>
        </row>
        <row r="42">
          <cell r="A42" t="str">
            <v>Calgary-FP #2</v>
          </cell>
          <cell r="B42">
            <v>7601.41</v>
          </cell>
          <cell r="C42">
            <v>8435.25</v>
          </cell>
          <cell r="D42">
            <v>-833.84</v>
          </cell>
          <cell r="F42">
            <v>7601.41</v>
          </cell>
          <cell r="G42">
            <v>8435.25</v>
          </cell>
          <cell r="H42">
            <v>-833.84</v>
          </cell>
        </row>
        <row r="43">
          <cell r="A43" t="str">
            <v>Cathedral City (T173)</v>
          </cell>
          <cell r="B43">
            <v>9376.5300000000007</v>
          </cell>
          <cell r="C43">
            <v>10815</v>
          </cell>
          <cell r="D43">
            <v>-1438.47</v>
          </cell>
          <cell r="F43">
            <v>9376.5300000000007</v>
          </cell>
          <cell r="G43">
            <v>10815</v>
          </cell>
          <cell r="H43">
            <v>-1438.47</v>
          </cell>
        </row>
        <row r="44">
          <cell r="A44" t="str">
            <v>Cedar Rapids, Iowa</v>
          </cell>
          <cell r="B44">
            <v>10962.72</v>
          </cell>
          <cell r="C44">
            <v>10962.72</v>
          </cell>
          <cell r="D44">
            <v>0</v>
          </cell>
          <cell r="F44">
            <v>10962.72</v>
          </cell>
          <cell r="G44">
            <v>10962.72</v>
          </cell>
          <cell r="H44">
            <v>0</v>
          </cell>
        </row>
        <row r="45">
          <cell r="A45" t="str">
            <v>Chantilly (Dulles Airport), Virginia</v>
          </cell>
          <cell r="B45">
            <v>8319.8700000000008</v>
          </cell>
          <cell r="C45">
            <v>0</v>
          </cell>
          <cell r="D45">
            <v>8319.8700000000008</v>
          </cell>
          <cell r="F45">
            <v>8319.8700000000008</v>
          </cell>
          <cell r="G45">
            <v>0</v>
          </cell>
          <cell r="H45">
            <v>8319.8700000000008</v>
          </cell>
        </row>
        <row r="46">
          <cell r="A46" t="str">
            <v>Charleston, South Carolina</v>
          </cell>
          <cell r="B46">
            <v>12059.7</v>
          </cell>
          <cell r="C46">
            <v>12059.43</v>
          </cell>
          <cell r="D46">
            <v>0.27</v>
          </cell>
          <cell r="F46">
            <v>12059.7</v>
          </cell>
          <cell r="G46">
            <v>12059.43</v>
          </cell>
          <cell r="H46">
            <v>0.27</v>
          </cell>
        </row>
        <row r="47">
          <cell r="A47" t="str">
            <v>Charlotte Discovery Place</v>
          </cell>
          <cell r="B47">
            <v>19121.07</v>
          </cell>
          <cell r="C47">
            <v>18513.827700000002</v>
          </cell>
          <cell r="D47">
            <v>607.23</v>
          </cell>
          <cell r="F47">
            <v>19121.07</v>
          </cell>
          <cell r="G47">
            <v>18513.827700000002</v>
          </cell>
          <cell r="H47">
            <v>607.23</v>
          </cell>
        </row>
        <row r="48">
          <cell r="A48" t="str">
            <v>Chicago Museum Of Science &amp; Industry</v>
          </cell>
          <cell r="B48">
            <v>18000</v>
          </cell>
          <cell r="C48">
            <v>18000</v>
          </cell>
          <cell r="D48">
            <v>0</v>
          </cell>
          <cell r="F48">
            <v>18000</v>
          </cell>
          <cell r="G48">
            <v>18000</v>
          </cell>
          <cell r="H48">
            <v>0</v>
          </cell>
        </row>
        <row r="49">
          <cell r="A49" t="str">
            <v>Cincinnati Museum Center At Union Term</v>
          </cell>
          <cell r="B49">
            <v>10534.8</v>
          </cell>
          <cell r="C49">
            <v>9874.7999999999993</v>
          </cell>
          <cell r="D49">
            <v>660</v>
          </cell>
          <cell r="F49">
            <v>10534.8</v>
          </cell>
          <cell r="G49">
            <v>9874.7999999999993</v>
          </cell>
          <cell r="H49">
            <v>660</v>
          </cell>
        </row>
        <row r="50">
          <cell r="A50" t="str">
            <v>Cinepolis-Monterrey</v>
          </cell>
          <cell r="B50">
            <v>4166.67</v>
          </cell>
          <cell r="C50">
            <v>0</v>
          </cell>
          <cell r="D50">
            <v>4166.67</v>
          </cell>
          <cell r="F50">
            <v>4166.67</v>
          </cell>
          <cell r="G50">
            <v>0</v>
          </cell>
          <cell r="H50">
            <v>4166.67</v>
          </cell>
        </row>
        <row r="51">
          <cell r="A51" t="str">
            <v>Citywalk, LA (Universal)</v>
          </cell>
          <cell r="B51">
            <v>24998.6</v>
          </cell>
          <cell r="C51">
            <v>24998.58</v>
          </cell>
          <cell r="D51">
            <v>0.02</v>
          </cell>
          <cell r="F51">
            <v>24998.6</v>
          </cell>
          <cell r="G51">
            <v>24998.58</v>
          </cell>
          <cell r="H51">
            <v>0.02</v>
          </cell>
        </row>
        <row r="52">
          <cell r="A52" t="str">
            <v>Cleveland The Great Lakes Museum</v>
          </cell>
          <cell r="B52">
            <v>12659.1</v>
          </cell>
          <cell r="C52">
            <v>12659.1</v>
          </cell>
          <cell r="D52">
            <v>0</v>
          </cell>
          <cell r="F52">
            <v>12659.1</v>
          </cell>
          <cell r="G52">
            <v>12659.1</v>
          </cell>
          <cell r="H52">
            <v>0</v>
          </cell>
        </row>
        <row r="53">
          <cell r="A53" t="str">
            <v>Colorado Springs (Cinemark #4)</v>
          </cell>
          <cell r="B53">
            <v>5990.2</v>
          </cell>
          <cell r="C53">
            <v>9561.3869999999988</v>
          </cell>
          <cell r="D53">
            <v>-3571.19</v>
          </cell>
          <cell r="F53">
            <v>5990.2</v>
          </cell>
          <cell r="G53">
            <v>9561.3869999999988</v>
          </cell>
          <cell r="H53">
            <v>-3571.19</v>
          </cell>
          <cell r="J53" t="str">
            <v>CR notes due to incerrect billing</v>
          </cell>
        </row>
        <row r="54">
          <cell r="A54" t="str">
            <v>Coomera, Queensland Dreamworld</v>
          </cell>
          <cell r="B54">
            <v>7500</v>
          </cell>
          <cell r="C54">
            <v>7500</v>
          </cell>
          <cell r="D54">
            <v>0</v>
          </cell>
          <cell r="F54">
            <v>7500</v>
          </cell>
          <cell r="G54">
            <v>7500</v>
          </cell>
          <cell r="H54">
            <v>0</v>
          </cell>
        </row>
        <row r="55">
          <cell r="A55" t="str">
            <v>Copenhagen Tycho Brahe Planetarium</v>
          </cell>
          <cell r="B55">
            <v>8456.67</v>
          </cell>
          <cell r="C55">
            <v>8456.67</v>
          </cell>
          <cell r="D55">
            <v>0</v>
          </cell>
          <cell r="F55">
            <v>8456.67</v>
          </cell>
          <cell r="G55">
            <v>8456.67</v>
          </cell>
          <cell r="H55">
            <v>0</v>
          </cell>
        </row>
        <row r="56">
          <cell r="A56" t="str">
            <v>Dallas Science Place</v>
          </cell>
          <cell r="B56">
            <v>9855.31</v>
          </cell>
          <cell r="C56">
            <v>9853.06</v>
          </cell>
          <cell r="D56">
            <v>2.2600000000000193</v>
          </cell>
          <cell r="F56">
            <v>9855.31</v>
          </cell>
          <cell r="G56">
            <v>9853.06</v>
          </cell>
          <cell r="H56">
            <v>2.2600000000000193</v>
          </cell>
        </row>
        <row r="57">
          <cell r="A57" t="str">
            <v>Dallas, Cinemark #6</v>
          </cell>
          <cell r="B57">
            <v>7825.38</v>
          </cell>
          <cell r="C57">
            <v>9282.8852999999999</v>
          </cell>
          <cell r="D57">
            <v>-1457.52</v>
          </cell>
          <cell r="F57">
            <v>7825.38</v>
          </cell>
          <cell r="G57">
            <v>9282.8852999999999</v>
          </cell>
          <cell r="H57">
            <v>-1457.52</v>
          </cell>
          <cell r="J57" t="str">
            <v>CR notes due to incerrect billing</v>
          </cell>
        </row>
        <row r="58">
          <cell r="A58" t="str">
            <v>Davenport, Iowa</v>
          </cell>
          <cell r="B58">
            <v>22127.15</v>
          </cell>
          <cell r="C58">
            <v>22127.16</v>
          </cell>
          <cell r="D58">
            <v>-0.01</v>
          </cell>
          <cell r="F58">
            <v>22127.15</v>
          </cell>
          <cell r="G58">
            <v>22127.16</v>
          </cell>
          <cell r="H58">
            <v>-0.01</v>
          </cell>
        </row>
        <row r="59">
          <cell r="A59" t="str">
            <v>Dayton US Air Force Museum</v>
          </cell>
          <cell r="B59">
            <v>17504.05</v>
          </cell>
          <cell r="C59">
            <v>18029.171500000004</v>
          </cell>
          <cell r="D59">
            <v>-525.11</v>
          </cell>
          <cell r="F59">
            <v>17504.05</v>
          </cell>
          <cell r="G59">
            <v>18029.171500000004</v>
          </cell>
          <cell r="H59">
            <v>-525.11</v>
          </cell>
        </row>
        <row r="60">
          <cell r="A60" t="str">
            <v>Daytona Beach</v>
          </cell>
          <cell r="B60">
            <v>12500.01</v>
          </cell>
          <cell r="C60">
            <v>12500.01</v>
          </cell>
          <cell r="D60">
            <v>0</v>
          </cell>
          <cell r="F60">
            <v>12500.01</v>
          </cell>
          <cell r="G60">
            <v>12500.01</v>
          </cell>
          <cell r="H60">
            <v>0</v>
          </cell>
        </row>
        <row r="61">
          <cell r="A61" t="str">
            <v>Denver (Regal)</v>
          </cell>
          <cell r="B61">
            <v>9270</v>
          </cell>
          <cell r="C61">
            <v>9270</v>
          </cell>
          <cell r="D61">
            <v>0</v>
          </cell>
          <cell r="F61">
            <v>9270</v>
          </cell>
          <cell r="G61">
            <v>9270</v>
          </cell>
          <cell r="H61">
            <v>0</v>
          </cell>
        </row>
        <row r="62">
          <cell r="A62" t="str">
            <v>Denver Museum of Natural History</v>
          </cell>
          <cell r="B62">
            <v>15114.84</v>
          </cell>
          <cell r="C62">
            <v>15501.5</v>
          </cell>
          <cell r="D62">
            <v>-386.67</v>
          </cell>
          <cell r="F62">
            <v>15114.84</v>
          </cell>
          <cell r="G62">
            <v>15501.5</v>
          </cell>
          <cell r="H62">
            <v>-386.67</v>
          </cell>
        </row>
        <row r="63">
          <cell r="A63" t="str">
            <v>Detroit Science Center</v>
          </cell>
          <cell r="B63">
            <v>10853.71</v>
          </cell>
          <cell r="C63">
            <v>11076.105</v>
          </cell>
          <cell r="D63">
            <v>-222.39</v>
          </cell>
          <cell r="F63">
            <v>10853.71</v>
          </cell>
          <cell r="G63">
            <v>11076.105</v>
          </cell>
          <cell r="H63">
            <v>-222.39</v>
          </cell>
        </row>
        <row r="64">
          <cell r="A64" t="str">
            <v>Disney World, Anaheim, California</v>
          </cell>
          <cell r="B64">
            <v>25904.57</v>
          </cell>
          <cell r="C64">
            <v>25087.83</v>
          </cell>
          <cell r="D64">
            <v>816.74</v>
          </cell>
          <cell r="F64">
            <v>25904.57</v>
          </cell>
          <cell r="G64">
            <v>25087.83</v>
          </cell>
          <cell r="H64">
            <v>816.74</v>
          </cell>
        </row>
        <row r="65">
          <cell r="A65" t="str">
            <v>Dublin C.A. (Regal #4)</v>
          </cell>
          <cell r="B65">
            <v>6768.15</v>
          </cell>
          <cell r="C65">
            <v>6325.2609000000011</v>
          </cell>
          <cell r="D65">
            <v>442.89</v>
          </cell>
          <cell r="F65">
            <v>6768.15</v>
          </cell>
          <cell r="G65">
            <v>6325.2609000000011</v>
          </cell>
          <cell r="H65">
            <v>442.89</v>
          </cell>
        </row>
        <row r="66">
          <cell r="A66" t="str">
            <v>Duluth Entertainment Center</v>
          </cell>
          <cell r="B66">
            <v>11623.53</v>
          </cell>
          <cell r="C66">
            <v>11623.53</v>
          </cell>
          <cell r="D66">
            <v>0</v>
          </cell>
          <cell r="F66">
            <v>11623.53</v>
          </cell>
          <cell r="G66">
            <v>11623.53</v>
          </cell>
          <cell r="H66">
            <v>0</v>
          </cell>
        </row>
        <row r="67">
          <cell r="A67" t="str">
            <v>Edmonton Space &amp; Science Centre</v>
          </cell>
          <cell r="B67">
            <v>11982.8</v>
          </cell>
          <cell r="C67">
            <v>11753.9892</v>
          </cell>
          <cell r="D67">
            <v>228.8</v>
          </cell>
          <cell r="F67">
            <v>11982.8</v>
          </cell>
          <cell r="G67">
            <v>11753.9892</v>
          </cell>
          <cell r="H67">
            <v>228.8</v>
          </cell>
        </row>
        <row r="68">
          <cell r="A68" t="str">
            <v>Eilat, Israel (Epic #1)</v>
          </cell>
          <cell r="B68">
            <v>12500.01</v>
          </cell>
          <cell r="C68">
            <v>12500.01</v>
          </cell>
          <cell r="D68">
            <v>0</v>
          </cell>
          <cell r="F68">
            <v>12500.01</v>
          </cell>
          <cell r="G68">
            <v>12500.01</v>
          </cell>
          <cell r="H68">
            <v>0</v>
          </cell>
        </row>
        <row r="69">
          <cell r="A69" t="str">
            <v>Evansville, Indiana</v>
          </cell>
          <cell r="B69">
            <v>12500.01</v>
          </cell>
          <cell r="C69">
            <v>12500.01</v>
          </cell>
          <cell r="D69">
            <v>0</v>
          </cell>
          <cell r="F69">
            <v>12500.01</v>
          </cell>
          <cell r="G69">
            <v>12500.01</v>
          </cell>
          <cell r="H69">
            <v>0</v>
          </cell>
        </row>
        <row r="70">
          <cell r="A70" t="str">
            <v>Ft. Lauderdale Museum Of Discovery &amp; Sci</v>
          </cell>
          <cell r="B70">
            <v>24272.05</v>
          </cell>
          <cell r="C70">
            <v>24514.247200000002</v>
          </cell>
          <cell r="D70">
            <v>-242.21</v>
          </cell>
          <cell r="F70">
            <v>24272.05</v>
          </cell>
          <cell r="G70">
            <v>24514.247200000002</v>
          </cell>
          <cell r="H70">
            <v>-242.21</v>
          </cell>
        </row>
        <row r="71">
          <cell r="A71" t="str">
            <v>Ft. Worth Museum of Science &amp; History</v>
          </cell>
          <cell r="B71">
            <v>9716.5300000000007</v>
          </cell>
          <cell r="C71">
            <v>9716.5349999999999</v>
          </cell>
          <cell r="D71">
            <v>0</v>
          </cell>
          <cell r="F71">
            <v>9716.5300000000007</v>
          </cell>
          <cell r="G71">
            <v>9716.5349999999999</v>
          </cell>
          <cell r="H71">
            <v>0</v>
          </cell>
        </row>
        <row r="72">
          <cell r="A72" t="str">
            <v>Galveston Moody Gardens</v>
          </cell>
          <cell r="B72">
            <v>24669</v>
          </cell>
          <cell r="C72">
            <v>25409.07</v>
          </cell>
          <cell r="D72">
            <v>-740.07</v>
          </cell>
          <cell r="F72">
            <v>24669</v>
          </cell>
          <cell r="G72">
            <v>25409.07</v>
          </cell>
          <cell r="H72">
            <v>-740.07</v>
          </cell>
        </row>
        <row r="73">
          <cell r="A73" t="str">
            <v>Glasgow, Scotland</v>
          </cell>
          <cell r="B73">
            <v>29513.599999999999</v>
          </cell>
          <cell r="C73">
            <v>29493.9882</v>
          </cell>
          <cell r="D73">
            <v>19.61</v>
          </cell>
          <cell r="F73">
            <v>29513.599999999999</v>
          </cell>
          <cell r="G73">
            <v>29493.9882</v>
          </cell>
          <cell r="H73">
            <v>19.61</v>
          </cell>
        </row>
        <row r="74">
          <cell r="A74" t="str">
            <v>Grand Canyon IMAX Theatre</v>
          </cell>
          <cell r="B74">
            <v>12396.1</v>
          </cell>
          <cell r="C74">
            <v>12396.15</v>
          </cell>
          <cell r="D74">
            <v>-0.05</v>
          </cell>
          <cell r="F74">
            <v>12396.1</v>
          </cell>
          <cell r="G74">
            <v>12396.15</v>
          </cell>
          <cell r="H74">
            <v>-0.05</v>
          </cell>
        </row>
        <row r="75">
          <cell r="A75" t="str">
            <v>Grand Rapids, Michigan</v>
          </cell>
          <cell r="B75">
            <v>22168.58</v>
          </cell>
          <cell r="C75">
            <v>21902.3217</v>
          </cell>
          <cell r="D75">
            <v>266.27</v>
          </cell>
          <cell r="F75">
            <v>22168.58</v>
          </cell>
          <cell r="G75">
            <v>21902.3217</v>
          </cell>
          <cell r="H75">
            <v>266.27</v>
          </cell>
        </row>
        <row r="76">
          <cell r="A76" t="str">
            <v>Guayaquil, Ecuador</v>
          </cell>
          <cell r="B76">
            <v>10541.74</v>
          </cell>
          <cell r="C76">
            <v>15713.1</v>
          </cell>
          <cell r="D76">
            <v>-5171.3599999999997</v>
          </cell>
          <cell r="F76">
            <v>10541.74</v>
          </cell>
          <cell r="G76">
            <v>15713.1</v>
          </cell>
          <cell r="H76">
            <v>-5171.3599999999997</v>
          </cell>
          <cell r="J76" t="str">
            <v>Warranty extended till end on JAn05</v>
          </cell>
        </row>
        <row r="77">
          <cell r="A77" t="str">
            <v>Gurnee Six Flags Great America</v>
          </cell>
          <cell r="B77">
            <v>15431.5</v>
          </cell>
          <cell r="C77">
            <v>13411.032600000004</v>
          </cell>
          <cell r="D77">
            <v>2020.48</v>
          </cell>
          <cell r="F77">
            <v>15431.5</v>
          </cell>
          <cell r="G77">
            <v>13411.032600000004</v>
          </cell>
          <cell r="H77">
            <v>2020.48</v>
          </cell>
        </row>
        <row r="78">
          <cell r="A78" t="str">
            <v>Gwinnet (Mall of Georgia-Regal #5)</v>
          </cell>
          <cell r="B78">
            <v>7426.87</v>
          </cell>
          <cell r="C78">
            <v>6325.2609000000011</v>
          </cell>
          <cell r="D78">
            <v>1101.6099999999999</v>
          </cell>
          <cell r="F78">
            <v>7426.87</v>
          </cell>
          <cell r="G78">
            <v>6325.2609000000011</v>
          </cell>
          <cell r="H78">
            <v>1101.6099999999999</v>
          </cell>
        </row>
        <row r="79">
          <cell r="A79" t="str">
            <v>GWSM, Singapore</v>
          </cell>
          <cell r="B79">
            <v>12823.05</v>
          </cell>
          <cell r="C79">
            <v>11993.0625</v>
          </cell>
          <cell r="D79">
            <v>829.98</v>
          </cell>
          <cell r="F79">
            <v>12823.05</v>
          </cell>
          <cell r="G79">
            <v>11993.0625</v>
          </cell>
          <cell r="H79">
            <v>829.98</v>
          </cell>
        </row>
        <row r="80">
          <cell r="A80" t="str">
            <v>Hague Omniversum</v>
          </cell>
          <cell r="B80">
            <v>7500</v>
          </cell>
          <cell r="C80">
            <v>7500</v>
          </cell>
          <cell r="D80">
            <v>0</v>
          </cell>
          <cell r="F80">
            <v>7500</v>
          </cell>
          <cell r="G80">
            <v>7500</v>
          </cell>
          <cell r="H80">
            <v>0</v>
          </cell>
        </row>
        <row r="81">
          <cell r="A81" t="str">
            <v>Halifax</v>
          </cell>
          <cell r="B81">
            <v>18862.689999999999</v>
          </cell>
          <cell r="C81">
            <v>16884.57</v>
          </cell>
          <cell r="D81">
            <v>1978.12</v>
          </cell>
          <cell r="F81">
            <v>18862.689999999999</v>
          </cell>
          <cell r="G81">
            <v>16884.57</v>
          </cell>
          <cell r="H81">
            <v>1978.12</v>
          </cell>
        </row>
        <row r="82">
          <cell r="A82" t="str">
            <v>Hamaoka Nuclear Exhibition Center</v>
          </cell>
          <cell r="B82">
            <v>15120.9</v>
          </cell>
          <cell r="C82">
            <v>14469</v>
          </cell>
          <cell r="D82">
            <v>651.9</v>
          </cell>
          <cell r="F82">
            <v>15120.9</v>
          </cell>
          <cell r="G82">
            <v>14469</v>
          </cell>
          <cell r="H82">
            <v>651.9</v>
          </cell>
        </row>
        <row r="83">
          <cell r="A83" t="str">
            <v>Hampton 3D, Virginia Air &amp; Space Museum</v>
          </cell>
          <cell r="B83">
            <v>10666.7</v>
          </cell>
          <cell r="C83">
            <v>8219.4</v>
          </cell>
          <cell r="D83">
            <v>2447.3000000000002</v>
          </cell>
          <cell r="F83">
            <v>10666.7</v>
          </cell>
          <cell r="G83">
            <v>8219.4</v>
          </cell>
          <cell r="H83">
            <v>2447.3000000000002</v>
          </cell>
        </row>
        <row r="84">
          <cell r="A84" t="str">
            <v>Harbin, China</v>
          </cell>
          <cell r="B84">
            <v>9999.99</v>
          </cell>
          <cell r="C84">
            <v>9999.99</v>
          </cell>
          <cell r="D84">
            <v>0</v>
          </cell>
          <cell r="F84">
            <v>9999.99</v>
          </cell>
          <cell r="G84">
            <v>9999.99</v>
          </cell>
          <cell r="H84">
            <v>0</v>
          </cell>
        </row>
        <row r="85">
          <cell r="A85" t="str">
            <v>Harrisburg Pa (Whitaker Centre)</v>
          </cell>
          <cell r="B85">
            <v>10906.44</v>
          </cell>
          <cell r="C85">
            <v>10906.44</v>
          </cell>
          <cell r="D85">
            <v>0</v>
          </cell>
          <cell r="F85">
            <v>10906.44</v>
          </cell>
          <cell r="G85">
            <v>10906.44</v>
          </cell>
          <cell r="H85">
            <v>0</v>
          </cell>
        </row>
        <row r="86">
          <cell r="A86" t="str">
            <v>henry Ford Museum, Michigan</v>
          </cell>
          <cell r="B86">
            <v>20800</v>
          </cell>
          <cell r="C86">
            <v>20000.009999999998</v>
          </cell>
          <cell r="D86">
            <v>799.99</v>
          </cell>
          <cell r="F86">
            <v>20800</v>
          </cell>
          <cell r="G86">
            <v>20000.009999999998</v>
          </cell>
          <cell r="H86">
            <v>799.99</v>
          </cell>
        </row>
        <row r="87">
          <cell r="A87" t="str">
            <v>Hong Kong Space Museum (Kowloon)</v>
          </cell>
          <cell r="B87">
            <v>17662.5</v>
          </cell>
          <cell r="C87">
            <v>17662.5</v>
          </cell>
          <cell r="D87">
            <v>0</v>
          </cell>
          <cell r="F87">
            <v>17662.5</v>
          </cell>
          <cell r="G87">
            <v>17662.5</v>
          </cell>
          <cell r="H87">
            <v>0</v>
          </cell>
        </row>
        <row r="88">
          <cell r="A88" t="str">
            <v>Houston Museum Of Natural Science</v>
          </cell>
          <cell r="B88">
            <v>21234.59</v>
          </cell>
          <cell r="C88">
            <v>17961.4696</v>
          </cell>
          <cell r="D88">
            <v>3273.11</v>
          </cell>
          <cell r="F88">
            <v>21234.59</v>
          </cell>
          <cell r="G88">
            <v>17961.4696</v>
          </cell>
          <cell r="H88">
            <v>3273.11</v>
          </cell>
        </row>
        <row r="89">
          <cell r="A89" t="str">
            <v>Houston, Texas</v>
          </cell>
          <cell r="B89">
            <v>6843.6</v>
          </cell>
          <cell r="C89">
            <v>6843.6</v>
          </cell>
          <cell r="D89">
            <v>0</v>
          </cell>
          <cell r="F89">
            <v>6843.6</v>
          </cell>
          <cell r="G89">
            <v>6843.6</v>
          </cell>
          <cell r="H89">
            <v>0</v>
          </cell>
        </row>
        <row r="90">
          <cell r="A90" t="str">
            <v>Huntsville Alabama Space &amp; Rocket Center</v>
          </cell>
          <cell r="B90">
            <v>10029.61</v>
          </cell>
          <cell r="C90">
            <v>9978.9284000000007</v>
          </cell>
          <cell r="D90">
            <v>50.68</v>
          </cell>
          <cell r="F90">
            <v>10029.61</v>
          </cell>
          <cell r="G90">
            <v>9978.9284000000007</v>
          </cell>
          <cell r="H90">
            <v>50.68</v>
          </cell>
        </row>
        <row r="91">
          <cell r="A91" t="str">
            <v>Hutchinson Kansas Cosmo &amp; Space Ctr</v>
          </cell>
          <cell r="B91">
            <v>6819.59</v>
          </cell>
          <cell r="C91">
            <v>7024.1777000000002</v>
          </cell>
          <cell r="D91">
            <v>-204.58</v>
          </cell>
          <cell r="F91">
            <v>6819.59</v>
          </cell>
          <cell r="G91">
            <v>7024.1777000000002</v>
          </cell>
          <cell r="H91">
            <v>-204.58</v>
          </cell>
        </row>
        <row r="92">
          <cell r="A92" t="str">
            <v>Hydrabad, India - Prasad</v>
          </cell>
          <cell r="B92">
            <v>10867.81</v>
          </cell>
          <cell r="C92">
            <v>10867.83</v>
          </cell>
          <cell r="D92">
            <v>-0.02</v>
          </cell>
          <cell r="F92">
            <v>10867.81</v>
          </cell>
          <cell r="G92">
            <v>10867.83</v>
          </cell>
          <cell r="H92">
            <v>-0.02</v>
          </cell>
        </row>
        <row r="93">
          <cell r="A93" t="str">
            <v>I.T. Int'l #1 Sadyba (Warsaw)</v>
          </cell>
          <cell r="B93">
            <v>12432.09</v>
          </cell>
          <cell r="C93">
            <v>12432.0825</v>
          </cell>
          <cell r="D93">
            <v>0</v>
          </cell>
          <cell r="F93">
            <v>12432.09</v>
          </cell>
          <cell r="G93">
            <v>12432.0825</v>
          </cell>
          <cell r="H93">
            <v>0</v>
          </cell>
        </row>
        <row r="94">
          <cell r="A94" t="str">
            <v>I.T. Int'l #2 Krakow</v>
          </cell>
          <cell r="B94">
            <v>12432.09</v>
          </cell>
          <cell r="C94">
            <v>12432.0825</v>
          </cell>
          <cell r="D94">
            <v>0</v>
          </cell>
          <cell r="F94">
            <v>12432.09</v>
          </cell>
          <cell r="G94">
            <v>12432.0825</v>
          </cell>
          <cell r="H94">
            <v>0</v>
          </cell>
        </row>
        <row r="95">
          <cell r="A95" t="str">
            <v>Indiana White River (Indianapolis)</v>
          </cell>
          <cell r="B95">
            <v>22919.759999999998</v>
          </cell>
          <cell r="C95">
            <v>13448.832000000002</v>
          </cell>
          <cell r="D95">
            <v>9470.94</v>
          </cell>
          <cell r="F95">
            <v>22919.759999999998</v>
          </cell>
          <cell r="G95">
            <v>13448.832000000002</v>
          </cell>
          <cell r="H95">
            <v>9470.94</v>
          </cell>
        </row>
        <row r="96">
          <cell r="A96" t="str">
            <v>Irvine, California</v>
          </cell>
          <cell r="B96">
            <v>6843.6</v>
          </cell>
          <cell r="C96">
            <v>6843.6</v>
          </cell>
          <cell r="D96">
            <v>0</v>
          </cell>
          <cell r="F96">
            <v>6843.6</v>
          </cell>
          <cell r="G96">
            <v>6843.6</v>
          </cell>
          <cell r="H96">
            <v>0</v>
          </cell>
        </row>
        <row r="97">
          <cell r="A97" t="str">
            <v>Jacksonville (Hammons #2)</v>
          </cell>
          <cell r="B97">
            <v>8944.02</v>
          </cell>
          <cell r="C97">
            <v>8943.84</v>
          </cell>
          <cell r="D97">
            <v>0.18</v>
          </cell>
          <cell r="F97">
            <v>8944.02</v>
          </cell>
          <cell r="G97">
            <v>8943.84</v>
          </cell>
          <cell r="H97">
            <v>0.18</v>
          </cell>
        </row>
        <row r="98">
          <cell r="A98" t="str">
            <v>Jakarta Keong Emas IMAX Theatre</v>
          </cell>
          <cell r="B98">
            <v>11574.83</v>
          </cell>
          <cell r="C98">
            <v>11922.074899999998</v>
          </cell>
          <cell r="D98">
            <v>-347.23</v>
          </cell>
          <cell r="F98">
            <v>11574.83</v>
          </cell>
          <cell r="G98">
            <v>11922.074899999998</v>
          </cell>
          <cell r="H98">
            <v>-347.23</v>
          </cell>
        </row>
        <row r="99">
          <cell r="A99" t="str">
            <v>Japc-Tsuruga City</v>
          </cell>
          <cell r="B99">
            <v>23893.875</v>
          </cell>
          <cell r="C99">
            <v>22863.75</v>
          </cell>
          <cell r="D99">
            <v>1030.1300000000001</v>
          </cell>
          <cell r="F99">
            <v>23893.875</v>
          </cell>
          <cell r="G99">
            <v>22863.75</v>
          </cell>
          <cell r="H99">
            <v>1030.1300000000001</v>
          </cell>
        </row>
        <row r="100">
          <cell r="A100" t="str">
            <v>Kagoshima Library Science Centre</v>
          </cell>
          <cell r="B100">
            <v>14169.909509999999</v>
          </cell>
          <cell r="C100">
            <v>13559</v>
          </cell>
          <cell r="D100">
            <v>610.91999999999996</v>
          </cell>
          <cell r="F100">
            <v>14169.909509999999</v>
          </cell>
          <cell r="G100">
            <v>13559</v>
          </cell>
          <cell r="H100">
            <v>610.91999999999996</v>
          </cell>
        </row>
        <row r="101">
          <cell r="A101" t="str">
            <v>Kansas City Zoo</v>
          </cell>
          <cell r="B101">
            <v>22169.31</v>
          </cell>
          <cell r="C101">
            <v>20716.7814</v>
          </cell>
          <cell r="D101">
            <v>1452.54</v>
          </cell>
          <cell r="F101">
            <v>22169.31</v>
          </cell>
          <cell r="G101">
            <v>20716.7814</v>
          </cell>
          <cell r="H101">
            <v>1452.54</v>
          </cell>
        </row>
        <row r="102">
          <cell r="A102" t="str">
            <v>Kaohsiung National Museum Of Sci &amp; Tech</v>
          </cell>
          <cell r="B102">
            <v>25545.81</v>
          </cell>
          <cell r="C102">
            <v>25801.237800000003</v>
          </cell>
          <cell r="D102">
            <v>-255.43</v>
          </cell>
          <cell r="F102">
            <v>25545.81</v>
          </cell>
          <cell r="G102">
            <v>25801.237800000003</v>
          </cell>
          <cell r="H102">
            <v>-255.43</v>
          </cell>
        </row>
        <row r="103">
          <cell r="A103" t="str">
            <v>Karuizawa, Dentsu</v>
          </cell>
          <cell r="B103">
            <v>25412.5</v>
          </cell>
          <cell r="C103">
            <v>21054.51</v>
          </cell>
          <cell r="D103">
            <v>4357.99</v>
          </cell>
          <cell r="F103">
            <v>25412.5</v>
          </cell>
          <cell r="G103">
            <v>21054.51</v>
          </cell>
          <cell r="H103">
            <v>4357.99</v>
          </cell>
        </row>
        <row r="104">
          <cell r="A104" t="str">
            <v>Kennedy Space Center - Original</v>
          </cell>
          <cell r="B104">
            <v>7500</v>
          </cell>
          <cell r="C104">
            <v>7500</v>
          </cell>
          <cell r="D104">
            <v>0</v>
          </cell>
          <cell r="F104">
            <v>7500</v>
          </cell>
          <cell r="G104">
            <v>7500</v>
          </cell>
          <cell r="H104">
            <v>0</v>
          </cell>
        </row>
        <row r="105">
          <cell r="A105" t="str">
            <v>Kennedy Space Centre Galaxy 3D</v>
          </cell>
          <cell r="B105">
            <v>12500.01</v>
          </cell>
          <cell r="C105">
            <v>7500</v>
          </cell>
          <cell r="D105">
            <v>5000.01</v>
          </cell>
          <cell r="F105">
            <v>12500.01</v>
          </cell>
          <cell r="G105">
            <v>7500</v>
          </cell>
          <cell r="H105">
            <v>5000.01</v>
          </cell>
        </row>
        <row r="106">
          <cell r="A106" t="str">
            <v>Kitakyushu Space World (Galaxy Theatre)</v>
          </cell>
          <cell r="B106">
            <v>18500</v>
          </cell>
          <cell r="C106">
            <v>19055</v>
          </cell>
          <cell r="D106">
            <v>-555.01</v>
          </cell>
          <cell r="F106">
            <v>18500</v>
          </cell>
          <cell r="G106">
            <v>19055</v>
          </cell>
          <cell r="H106">
            <v>-555.01</v>
          </cell>
        </row>
        <row r="107">
          <cell r="A107" t="str">
            <v>Kuala Lumpur, Malaysia</v>
          </cell>
          <cell r="B107">
            <v>12500.01</v>
          </cell>
          <cell r="C107">
            <v>12500.01</v>
          </cell>
          <cell r="D107">
            <v>0</v>
          </cell>
          <cell r="F107">
            <v>12500.01</v>
          </cell>
          <cell r="G107">
            <v>12500.01</v>
          </cell>
          <cell r="H107">
            <v>0</v>
          </cell>
        </row>
        <row r="108">
          <cell r="A108" t="str">
            <v>Kuwait Scientific Centre (KFAS) 3D</v>
          </cell>
          <cell r="B108">
            <v>13462.61</v>
          </cell>
          <cell r="C108">
            <v>13232.76</v>
          </cell>
          <cell r="D108">
            <v>229.85</v>
          </cell>
          <cell r="F108">
            <v>13462.61</v>
          </cell>
          <cell r="G108">
            <v>13232.76</v>
          </cell>
          <cell r="H108">
            <v>229.85</v>
          </cell>
        </row>
        <row r="109">
          <cell r="A109" t="str">
            <v>Laie Oahu Polynesian Cultural Center</v>
          </cell>
          <cell r="B109">
            <v>19735.34</v>
          </cell>
          <cell r="C109">
            <v>20522.636699999999</v>
          </cell>
          <cell r="D109">
            <v>-787.3</v>
          </cell>
          <cell r="F109">
            <v>19735.34</v>
          </cell>
          <cell r="G109">
            <v>20522.636699999999</v>
          </cell>
          <cell r="H109">
            <v>-787.3</v>
          </cell>
        </row>
        <row r="110">
          <cell r="A110" t="str">
            <v>Lancaster, (Buffalo) NY (Regal #1)</v>
          </cell>
          <cell r="B110">
            <v>6768.15</v>
          </cell>
          <cell r="C110">
            <v>6325.2609000000011</v>
          </cell>
          <cell r="D110">
            <v>442.89</v>
          </cell>
          <cell r="F110">
            <v>6768.15</v>
          </cell>
          <cell r="G110">
            <v>6325.2609000000011</v>
          </cell>
          <cell r="H110">
            <v>442.89</v>
          </cell>
        </row>
        <row r="111">
          <cell r="A111" t="str">
            <v>Langley, B.C. (3D) - FP#6</v>
          </cell>
          <cell r="B111">
            <v>9393.58</v>
          </cell>
          <cell r="C111">
            <v>8651.4599999999991</v>
          </cell>
          <cell r="D111">
            <v>742.12</v>
          </cell>
          <cell r="F111">
            <v>9393.58</v>
          </cell>
          <cell r="G111">
            <v>8651.4599999999991</v>
          </cell>
          <cell r="H111">
            <v>742.12</v>
          </cell>
        </row>
        <row r="112">
          <cell r="A112" t="str">
            <v>Lansing, Michigan (Jack Loeks #2)</v>
          </cell>
          <cell r="B112">
            <v>15537.17</v>
          </cell>
          <cell r="C112">
            <v>11587.5</v>
          </cell>
          <cell r="D112">
            <v>3949.67</v>
          </cell>
          <cell r="F112">
            <v>15537.17</v>
          </cell>
          <cell r="G112">
            <v>11587.5</v>
          </cell>
          <cell r="H112">
            <v>3949.67</v>
          </cell>
        </row>
        <row r="113">
          <cell r="A113" t="str">
            <v>Las Vegas Luxor 3D</v>
          </cell>
          <cell r="B113">
            <v>21503.32</v>
          </cell>
          <cell r="C113">
            <v>21929.142900000003</v>
          </cell>
          <cell r="D113">
            <v>-425.81</v>
          </cell>
          <cell r="F113">
            <v>21503.32</v>
          </cell>
          <cell r="G113">
            <v>21929.142900000003</v>
          </cell>
          <cell r="H113">
            <v>-425.81</v>
          </cell>
        </row>
        <row r="114">
          <cell r="A114" t="str">
            <v>Las Vegas, Brenden</v>
          </cell>
          <cell r="B114">
            <v>22870.69</v>
          </cell>
          <cell r="C114">
            <v>22894.83</v>
          </cell>
          <cell r="D114">
            <v>-24.14</v>
          </cell>
          <cell r="F114">
            <v>22870.69</v>
          </cell>
          <cell r="G114">
            <v>22894.83</v>
          </cell>
          <cell r="H114">
            <v>-24.14</v>
          </cell>
        </row>
        <row r="115">
          <cell r="A115" t="str">
            <v>Leon Mexico Museo Parque Ecologico</v>
          </cell>
          <cell r="B115">
            <v>18314.48</v>
          </cell>
          <cell r="C115">
            <v>17921.577700000002</v>
          </cell>
          <cell r="D115">
            <v>392.9</v>
          </cell>
          <cell r="F115">
            <v>18314.48</v>
          </cell>
          <cell r="G115">
            <v>17921.577700000002</v>
          </cell>
          <cell r="H115">
            <v>392.9</v>
          </cell>
        </row>
        <row r="116">
          <cell r="A116" t="str">
            <v>Lincolnshire, IL (Regal #2)</v>
          </cell>
          <cell r="B116">
            <v>6768.15</v>
          </cell>
          <cell r="C116">
            <v>6325.2609000000011</v>
          </cell>
          <cell r="D116">
            <v>442.89</v>
          </cell>
          <cell r="F116">
            <v>6768.15</v>
          </cell>
          <cell r="G116">
            <v>6325.2609000000011</v>
          </cell>
          <cell r="H116">
            <v>442.89</v>
          </cell>
        </row>
        <row r="117">
          <cell r="A117" t="str">
            <v>Little Rock Aerospace Centre</v>
          </cell>
          <cell r="B117">
            <v>17049.990000000002</v>
          </cell>
          <cell r="C117">
            <v>17049.990000000002</v>
          </cell>
          <cell r="D117">
            <v>0</v>
          </cell>
          <cell r="F117">
            <v>17049.990000000002</v>
          </cell>
          <cell r="G117">
            <v>17049.990000000002</v>
          </cell>
          <cell r="H117">
            <v>0</v>
          </cell>
        </row>
        <row r="118">
          <cell r="A118" t="str">
            <v>London Ont Western Fair Association</v>
          </cell>
          <cell r="B118">
            <v>-12449.23</v>
          </cell>
          <cell r="C118">
            <v>18750</v>
          </cell>
          <cell r="D118">
            <v>-31199.23</v>
          </cell>
          <cell r="F118">
            <v>-12449.23</v>
          </cell>
          <cell r="G118">
            <v>18750</v>
          </cell>
          <cell r="H118">
            <v>-31199.23</v>
          </cell>
          <cell r="J118" t="str">
            <v xml:space="preserve">31k CPI adjustment reversed </v>
          </cell>
        </row>
        <row r="119">
          <cell r="A119" t="str">
            <v>London Science Museum</v>
          </cell>
          <cell r="B119">
            <v>12991.32</v>
          </cell>
          <cell r="C119">
            <v>12991.41</v>
          </cell>
          <cell r="D119">
            <v>-0.09</v>
          </cell>
          <cell r="F119">
            <v>12991.32</v>
          </cell>
          <cell r="G119">
            <v>12991.41</v>
          </cell>
          <cell r="H119">
            <v>-0.09</v>
          </cell>
        </row>
        <row r="120">
          <cell r="A120" t="str">
            <v>London-Bull Ring (BFI)</v>
          </cell>
          <cell r="B120">
            <v>16024.66</v>
          </cell>
          <cell r="C120">
            <v>16420.869166666667</v>
          </cell>
          <cell r="D120">
            <v>-396.21</v>
          </cell>
          <cell r="F120">
            <v>16024.66</v>
          </cell>
          <cell r="G120">
            <v>16420.869166666667</v>
          </cell>
          <cell r="H120">
            <v>-396.21</v>
          </cell>
        </row>
        <row r="121">
          <cell r="A121" t="str">
            <v>Long Island Cradle Of Aviation Museum</v>
          </cell>
          <cell r="B121">
            <v>21990.49</v>
          </cell>
          <cell r="C121">
            <v>22650.1944</v>
          </cell>
          <cell r="D121">
            <v>-659.69</v>
          </cell>
          <cell r="F121">
            <v>21990.49</v>
          </cell>
          <cell r="G121">
            <v>22650.1944</v>
          </cell>
          <cell r="H121">
            <v>-659.69</v>
          </cell>
        </row>
        <row r="122">
          <cell r="A122" t="str">
            <v>Los Angeles Back To The Future The Ride</v>
          </cell>
          <cell r="B122">
            <v>27526.89</v>
          </cell>
          <cell r="C122">
            <v>27526.89</v>
          </cell>
          <cell r="D122">
            <v>0</v>
          </cell>
          <cell r="F122">
            <v>27526.89</v>
          </cell>
          <cell r="G122">
            <v>27526.89</v>
          </cell>
          <cell r="H122">
            <v>0</v>
          </cell>
        </row>
        <row r="123">
          <cell r="A123" t="str">
            <v>Los Angeles CA Museum of Sci &amp; Industry</v>
          </cell>
          <cell r="B123">
            <v>21504.240000000002</v>
          </cell>
          <cell r="C123">
            <v>22149.367200000001</v>
          </cell>
          <cell r="D123">
            <v>-645.12</v>
          </cell>
          <cell r="F123">
            <v>21504.240000000002</v>
          </cell>
          <cell r="G123">
            <v>22149.367200000001</v>
          </cell>
          <cell r="H123">
            <v>-645.12</v>
          </cell>
        </row>
        <row r="124">
          <cell r="A124" t="str">
            <v>Los Angeles David Keighley 65/70 MM Proj</v>
          </cell>
          <cell r="B124">
            <v>17115.45</v>
          </cell>
          <cell r="C124">
            <v>16887.88</v>
          </cell>
          <cell r="D124">
            <v>227.58</v>
          </cell>
          <cell r="F124">
            <v>17115.45</v>
          </cell>
          <cell r="G124">
            <v>16887.88</v>
          </cell>
          <cell r="H124">
            <v>227.58</v>
          </cell>
        </row>
        <row r="125">
          <cell r="A125" t="str">
            <v>Louisville Museum Of History &amp; Science</v>
          </cell>
          <cell r="B125">
            <v>15763.5</v>
          </cell>
          <cell r="C125">
            <v>15763.5</v>
          </cell>
          <cell r="D125">
            <v>0</v>
          </cell>
          <cell r="F125">
            <v>15763.5</v>
          </cell>
          <cell r="G125">
            <v>15763.5</v>
          </cell>
          <cell r="H125">
            <v>0</v>
          </cell>
        </row>
        <row r="126">
          <cell r="A126" t="str">
            <v>Lucerne Swiss Transport Museum</v>
          </cell>
          <cell r="B126">
            <v>23020.83</v>
          </cell>
          <cell r="C126">
            <v>23711.454900000001</v>
          </cell>
          <cell r="D126">
            <v>-690.63</v>
          </cell>
          <cell r="F126">
            <v>23020.83</v>
          </cell>
          <cell r="G126">
            <v>23711.454900000001</v>
          </cell>
          <cell r="H126">
            <v>-690.63</v>
          </cell>
        </row>
        <row r="127">
          <cell r="A127" t="str">
            <v>Madrid Spain IMAX Theatre (Castello)</v>
          </cell>
          <cell r="B127">
            <v>22500</v>
          </cell>
          <cell r="C127">
            <v>23175</v>
          </cell>
          <cell r="D127">
            <v>-675</v>
          </cell>
          <cell r="F127">
            <v>22500</v>
          </cell>
          <cell r="G127">
            <v>23175</v>
          </cell>
          <cell r="H127">
            <v>-675</v>
          </cell>
        </row>
        <row r="128">
          <cell r="A128" t="str">
            <v>Malta (T277)</v>
          </cell>
          <cell r="B128">
            <v>12293.84</v>
          </cell>
          <cell r="C128">
            <v>13581.157499999999</v>
          </cell>
          <cell r="D128">
            <v>-1287.31</v>
          </cell>
          <cell r="F128">
            <v>12293.84</v>
          </cell>
          <cell r="G128">
            <v>13581.157499999999</v>
          </cell>
          <cell r="H128">
            <v>-1287.31</v>
          </cell>
        </row>
        <row r="129">
          <cell r="A129" t="str">
            <v>Manchester, England</v>
          </cell>
          <cell r="B129">
            <v>23754.81</v>
          </cell>
          <cell r="C129">
            <v>23204.416800000003</v>
          </cell>
          <cell r="D129">
            <v>550.38</v>
          </cell>
          <cell r="F129">
            <v>23754.81</v>
          </cell>
          <cell r="G129">
            <v>23204.416800000003</v>
          </cell>
          <cell r="H129">
            <v>550.38</v>
          </cell>
        </row>
        <row r="130">
          <cell r="A130" t="str">
            <v>Melbourne, Museum Of Victoria</v>
          </cell>
          <cell r="B130">
            <v>25312.23</v>
          </cell>
          <cell r="C130">
            <v>24836.575400000002</v>
          </cell>
          <cell r="D130">
            <v>475.65</v>
          </cell>
          <cell r="F130">
            <v>25312.23</v>
          </cell>
          <cell r="G130">
            <v>24836.575400000002</v>
          </cell>
          <cell r="H130">
            <v>475.65</v>
          </cell>
        </row>
        <row r="131">
          <cell r="A131" t="str">
            <v>Memphis Tennessee Pink Palace Museum</v>
          </cell>
          <cell r="B131">
            <v>15948.56</v>
          </cell>
          <cell r="C131">
            <v>15389.1</v>
          </cell>
          <cell r="D131">
            <v>559.46</v>
          </cell>
          <cell r="F131">
            <v>15948.56</v>
          </cell>
          <cell r="G131">
            <v>15389.1</v>
          </cell>
          <cell r="H131">
            <v>559.46</v>
          </cell>
        </row>
        <row r="132">
          <cell r="A132" t="str">
            <v>Mexico City, Mexico</v>
          </cell>
          <cell r="B132">
            <v>15588.72</v>
          </cell>
          <cell r="C132">
            <v>15588.72</v>
          </cell>
          <cell r="D132">
            <v>0</v>
          </cell>
          <cell r="F132">
            <v>15588.72</v>
          </cell>
          <cell r="G132">
            <v>15588.72</v>
          </cell>
          <cell r="H132">
            <v>0</v>
          </cell>
        </row>
        <row r="133">
          <cell r="A133" t="str">
            <v>Milwaukee Civic Theatre</v>
          </cell>
          <cell r="B133">
            <v>20342.349999999999</v>
          </cell>
          <cell r="C133">
            <v>20342.37</v>
          </cell>
          <cell r="D133">
            <v>-0.02</v>
          </cell>
          <cell r="F133">
            <v>20342.349999999999</v>
          </cell>
          <cell r="G133">
            <v>20342.37</v>
          </cell>
          <cell r="H133">
            <v>-0.02</v>
          </cell>
        </row>
        <row r="134">
          <cell r="A134" t="str">
            <v>Mississauga 3D - FP#7</v>
          </cell>
          <cell r="B134">
            <v>9554.2000000000007</v>
          </cell>
          <cell r="C134">
            <v>9098.7900000000009</v>
          </cell>
          <cell r="D134">
            <v>455.41</v>
          </cell>
          <cell r="F134">
            <v>9554.2000000000007</v>
          </cell>
          <cell r="G134">
            <v>9098.7900000000009</v>
          </cell>
          <cell r="H134">
            <v>455.41</v>
          </cell>
        </row>
        <row r="135">
          <cell r="A135" t="str">
            <v>Mobile Explorium</v>
          </cell>
          <cell r="B135">
            <v>10796.59</v>
          </cell>
          <cell r="C135">
            <v>10796.58</v>
          </cell>
          <cell r="D135">
            <v>0.01</v>
          </cell>
          <cell r="F135">
            <v>10796.59</v>
          </cell>
          <cell r="G135">
            <v>10796.58</v>
          </cell>
          <cell r="H135">
            <v>0.01</v>
          </cell>
        </row>
        <row r="136">
          <cell r="A136" t="str">
            <v>Monterrey Centro Cultural Alfa</v>
          </cell>
          <cell r="B136">
            <v>10845.75</v>
          </cell>
          <cell r="C136">
            <v>11171.122499999999</v>
          </cell>
          <cell r="D136">
            <v>-325.38</v>
          </cell>
          <cell r="F136">
            <v>10845.75</v>
          </cell>
          <cell r="G136">
            <v>11171.122499999999</v>
          </cell>
          <cell r="H136">
            <v>-325.38</v>
          </cell>
        </row>
        <row r="137">
          <cell r="A137" t="str">
            <v>Montreal Le Vieux-Port De Montreal</v>
          </cell>
          <cell r="B137">
            <v>17905.099999999999</v>
          </cell>
          <cell r="C137">
            <v>16170.464400000001</v>
          </cell>
          <cell r="D137">
            <v>1734.65</v>
          </cell>
          <cell r="F137">
            <v>17905.099999999999</v>
          </cell>
          <cell r="G137">
            <v>16170.464400000001</v>
          </cell>
          <cell r="H137">
            <v>1734.65</v>
          </cell>
        </row>
        <row r="138">
          <cell r="A138" t="str">
            <v>Montreal, Que-FP#4</v>
          </cell>
          <cell r="B138">
            <v>16802.009999999998</v>
          </cell>
          <cell r="C138">
            <v>15189.99</v>
          </cell>
          <cell r="D138">
            <v>1612.02</v>
          </cell>
          <cell r="F138">
            <v>16802.009999999998</v>
          </cell>
          <cell r="G138">
            <v>15189.99</v>
          </cell>
          <cell r="H138">
            <v>1612.02</v>
          </cell>
        </row>
        <row r="139">
          <cell r="A139" t="str">
            <v>Moscow#1, Russia</v>
          </cell>
          <cell r="B139">
            <v>14011.89</v>
          </cell>
          <cell r="C139">
            <v>14011.89</v>
          </cell>
          <cell r="D139">
            <v>0</v>
          </cell>
          <cell r="F139">
            <v>14011.89</v>
          </cell>
          <cell r="G139">
            <v>14011.89</v>
          </cell>
          <cell r="H139">
            <v>0</v>
          </cell>
        </row>
        <row r="140">
          <cell r="A140" t="str">
            <v>Munich Forum Der Technik</v>
          </cell>
          <cell r="B140">
            <v>1303.5999999999999</v>
          </cell>
          <cell r="C140">
            <v>0</v>
          </cell>
          <cell r="D140">
            <v>1303.5999999999999</v>
          </cell>
          <cell r="F140">
            <v>1303.5999999999999</v>
          </cell>
          <cell r="G140">
            <v>0</v>
          </cell>
          <cell r="H140">
            <v>1303.5999999999999</v>
          </cell>
        </row>
        <row r="141">
          <cell r="A141" t="str">
            <v>Myrtle Beach (Hammons #1)</v>
          </cell>
          <cell r="B141">
            <v>17024.099999999999</v>
          </cell>
          <cell r="C141">
            <v>17022</v>
          </cell>
          <cell r="D141">
            <v>2.1</v>
          </cell>
          <cell r="F141">
            <v>17024.099999999999</v>
          </cell>
          <cell r="G141">
            <v>17022</v>
          </cell>
          <cell r="H141">
            <v>2.1</v>
          </cell>
        </row>
        <row r="142">
          <cell r="A142" t="str">
            <v>Nagoya Ocean Theatre</v>
          </cell>
          <cell r="B142">
            <v>14008.33</v>
          </cell>
          <cell r="C142">
            <v>14420</v>
          </cell>
          <cell r="D142">
            <v>-411.68</v>
          </cell>
          <cell r="F142">
            <v>14008.33</v>
          </cell>
          <cell r="G142">
            <v>14420</v>
          </cell>
          <cell r="H142">
            <v>-411.68</v>
          </cell>
        </row>
        <row r="143">
          <cell r="A143" t="str">
            <v>Nashville, Regal (Opry Mills)</v>
          </cell>
          <cell r="B143">
            <v>6768.15</v>
          </cell>
          <cell r="C143">
            <v>6325.2609000000011</v>
          </cell>
          <cell r="D143">
            <v>442.89</v>
          </cell>
          <cell r="F143">
            <v>6768.15</v>
          </cell>
          <cell r="G143">
            <v>6325.2609000000011</v>
          </cell>
          <cell r="H143">
            <v>442.89</v>
          </cell>
        </row>
        <row r="144">
          <cell r="A144" t="str">
            <v>Natick, Mass - Jordan Furniture</v>
          </cell>
          <cell r="B144">
            <v>18006.060000000001</v>
          </cell>
          <cell r="C144">
            <v>22278.9</v>
          </cell>
          <cell r="D144">
            <v>-4272.84</v>
          </cell>
          <cell r="F144">
            <v>18006.060000000001</v>
          </cell>
          <cell r="G144">
            <v>22278.9</v>
          </cell>
          <cell r="H144">
            <v>-4272.84</v>
          </cell>
          <cell r="J144" t="str">
            <v>5k credit note for Oct04 - May05</v>
          </cell>
        </row>
        <row r="145">
          <cell r="A145" t="str">
            <v>National Amusements-Louisville, Kentucky</v>
          </cell>
          <cell r="B145">
            <v>12500.01</v>
          </cell>
          <cell r="C145">
            <v>12500.01</v>
          </cell>
          <cell r="D145">
            <v>0</v>
          </cell>
          <cell r="F145">
            <v>12500.01</v>
          </cell>
          <cell r="G145">
            <v>12500.01</v>
          </cell>
          <cell r="H145">
            <v>0</v>
          </cell>
        </row>
        <row r="146">
          <cell r="A146" t="str">
            <v>National Amusements-Manchester, Connecticut</v>
          </cell>
          <cell r="B146">
            <v>12500.01</v>
          </cell>
          <cell r="C146">
            <v>12500.01</v>
          </cell>
          <cell r="D146">
            <v>0</v>
          </cell>
          <cell r="F146">
            <v>12500.01</v>
          </cell>
          <cell r="G146">
            <v>12500.01</v>
          </cell>
          <cell r="H146">
            <v>0</v>
          </cell>
        </row>
        <row r="147">
          <cell r="A147" t="str">
            <v>National Amusements-Springdale, Ohio</v>
          </cell>
          <cell r="B147">
            <v>12500.01</v>
          </cell>
          <cell r="C147">
            <v>12500.01</v>
          </cell>
          <cell r="D147">
            <v>0</v>
          </cell>
          <cell r="F147">
            <v>12500.01</v>
          </cell>
          <cell r="G147">
            <v>12500.01</v>
          </cell>
          <cell r="H147">
            <v>0</v>
          </cell>
        </row>
        <row r="148">
          <cell r="A148" t="str">
            <v>National Amusements-White Plains, NY</v>
          </cell>
          <cell r="B148">
            <v>12500.01</v>
          </cell>
          <cell r="C148">
            <v>12500.01</v>
          </cell>
          <cell r="D148">
            <v>0</v>
          </cell>
          <cell r="F148">
            <v>12500.01</v>
          </cell>
          <cell r="G148">
            <v>12500.01</v>
          </cell>
          <cell r="H148">
            <v>0</v>
          </cell>
        </row>
        <row r="149">
          <cell r="A149" t="str">
            <v>New England Aquarium, Boston</v>
          </cell>
          <cell r="B149">
            <v>16130.09</v>
          </cell>
          <cell r="C149">
            <v>14950</v>
          </cell>
          <cell r="D149">
            <v>1180.0999999999999</v>
          </cell>
          <cell r="F149">
            <v>16130.09</v>
          </cell>
          <cell r="G149">
            <v>14950</v>
          </cell>
          <cell r="H149">
            <v>1180.0999999999999</v>
          </cell>
        </row>
        <row r="150">
          <cell r="A150" t="str">
            <v>New Jersey Liberty Science Center</v>
          </cell>
          <cell r="B150">
            <v>22606.34</v>
          </cell>
          <cell r="C150">
            <v>22714.672400000003</v>
          </cell>
          <cell r="D150">
            <v>-108.34</v>
          </cell>
          <cell r="F150">
            <v>22606.34</v>
          </cell>
          <cell r="G150">
            <v>22714.672400000003</v>
          </cell>
          <cell r="H150">
            <v>-108.34</v>
          </cell>
        </row>
        <row r="151">
          <cell r="A151" t="str">
            <v>New Orleans Aquarium Of The Americas</v>
          </cell>
          <cell r="B151">
            <v>25398.15</v>
          </cell>
          <cell r="C151">
            <v>25017.245499999997</v>
          </cell>
          <cell r="D151">
            <v>380.9</v>
          </cell>
          <cell r="F151">
            <v>25398.15</v>
          </cell>
          <cell r="G151">
            <v>25017.245499999997</v>
          </cell>
          <cell r="H151">
            <v>380.9</v>
          </cell>
        </row>
        <row r="152">
          <cell r="A152" t="str">
            <v>New Rochelle, NY (Regal #3)</v>
          </cell>
          <cell r="B152">
            <v>6768.15</v>
          </cell>
          <cell r="C152">
            <v>6325.2609000000011</v>
          </cell>
          <cell r="D152">
            <v>442.89</v>
          </cell>
          <cell r="F152">
            <v>6768.15</v>
          </cell>
          <cell r="G152">
            <v>6325.2609000000011</v>
          </cell>
          <cell r="H152">
            <v>442.89</v>
          </cell>
        </row>
        <row r="153">
          <cell r="A153" t="str">
            <v>New York Lincoln Centre (Sony)</v>
          </cell>
          <cell r="B153">
            <v>28311.81</v>
          </cell>
          <cell r="C153">
            <v>27488.918100000003</v>
          </cell>
          <cell r="D153">
            <v>822.9</v>
          </cell>
          <cell r="F153">
            <v>28311.81</v>
          </cell>
          <cell r="G153">
            <v>27488.918100000003</v>
          </cell>
          <cell r="H153">
            <v>822.9</v>
          </cell>
        </row>
        <row r="154">
          <cell r="A154" t="str">
            <v>Niagra Falls Ameri-Cana Motel</v>
          </cell>
          <cell r="B154">
            <v>13186.26</v>
          </cell>
          <cell r="C154">
            <v>13185.66</v>
          </cell>
          <cell r="D154">
            <v>0.6</v>
          </cell>
          <cell r="F154">
            <v>13186.26</v>
          </cell>
          <cell r="G154">
            <v>13185.66</v>
          </cell>
          <cell r="H154">
            <v>0.6</v>
          </cell>
        </row>
        <row r="155">
          <cell r="A155" t="str">
            <v>Norwalk The Maritime Centre</v>
          </cell>
          <cell r="B155">
            <v>13125.4</v>
          </cell>
          <cell r="C155">
            <v>13519.162</v>
          </cell>
          <cell r="D155">
            <v>-393.77</v>
          </cell>
          <cell r="F155">
            <v>13125.4</v>
          </cell>
          <cell r="G155">
            <v>13519.162</v>
          </cell>
          <cell r="H155">
            <v>-393.77</v>
          </cell>
        </row>
        <row r="156">
          <cell r="A156" t="str">
            <v>NY American Museum of Natural History</v>
          </cell>
          <cell r="B156">
            <v>7547.46</v>
          </cell>
          <cell r="C156">
            <v>7773.8838000000005</v>
          </cell>
          <cell r="D156">
            <v>-226.41</v>
          </cell>
          <cell r="F156">
            <v>7547.46</v>
          </cell>
          <cell r="G156">
            <v>7773.8838000000005</v>
          </cell>
          <cell r="H156">
            <v>-226.41</v>
          </cell>
        </row>
        <row r="157">
          <cell r="A157" t="str">
            <v>Omaha's Henry Doorly Zoo</v>
          </cell>
          <cell r="B157">
            <v>24710.28</v>
          </cell>
          <cell r="C157">
            <v>24710.25</v>
          </cell>
          <cell r="D157">
            <v>0.03</v>
          </cell>
          <cell r="F157">
            <v>24710.28</v>
          </cell>
          <cell r="G157">
            <v>24710.25</v>
          </cell>
          <cell r="H157">
            <v>0.03</v>
          </cell>
        </row>
        <row r="158">
          <cell r="A158" t="str">
            <v>Omiya Space Theatre</v>
          </cell>
          <cell r="B158">
            <v>19638.140489999998</v>
          </cell>
          <cell r="C158">
            <v>18791.5</v>
          </cell>
          <cell r="D158">
            <v>846.63</v>
          </cell>
          <cell r="F158">
            <v>19638.140489999998</v>
          </cell>
          <cell r="G158">
            <v>18791.5</v>
          </cell>
          <cell r="H158">
            <v>846.63</v>
          </cell>
        </row>
        <row r="159">
          <cell r="A159" t="str">
            <v>Ontario Science Centre</v>
          </cell>
          <cell r="B159">
            <v>15327.48</v>
          </cell>
          <cell r="C159">
            <v>15327</v>
          </cell>
          <cell r="D159">
            <v>0.48</v>
          </cell>
          <cell r="F159">
            <v>15327.48</v>
          </cell>
          <cell r="G159">
            <v>15327</v>
          </cell>
          <cell r="H159">
            <v>0.48</v>
          </cell>
        </row>
        <row r="160">
          <cell r="A160" t="str">
            <v>Ontario, California</v>
          </cell>
          <cell r="B160">
            <v>6698.01</v>
          </cell>
          <cell r="C160">
            <v>6698.01</v>
          </cell>
          <cell r="D160">
            <v>0</v>
          </cell>
          <cell r="F160">
            <v>6698.01</v>
          </cell>
          <cell r="G160">
            <v>6698.01</v>
          </cell>
          <cell r="H160">
            <v>0</v>
          </cell>
        </row>
        <row r="161">
          <cell r="A161" t="str">
            <v>Orix, Tampa Florida</v>
          </cell>
          <cell r="B161">
            <v>22472.43</v>
          </cell>
          <cell r="C161">
            <v>22472.43</v>
          </cell>
          <cell r="D161">
            <v>0</v>
          </cell>
          <cell r="F161">
            <v>22472.43</v>
          </cell>
          <cell r="G161">
            <v>22472.43</v>
          </cell>
          <cell r="H161">
            <v>0</v>
          </cell>
        </row>
        <row r="162">
          <cell r="A162" t="str">
            <v>Orlando Back To The Future The Ride</v>
          </cell>
          <cell r="B162">
            <v>30545.919999999998</v>
          </cell>
          <cell r="C162">
            <v>31461.895899999989</v>
          </cell>
          <cell r="D162">
            <v>-915.98</v>
          </cell>
          <cell r="F162">
            <v>30545.919999999998</v>
          </cell>
          <cell r="G162">
            <v>31461.895899999989</v>
          </cell>
          <cell r="H162">
            <v>-915.98</v>
          </cell>
        </row>
        <row r="163">
          <cell r="A163" t="str">
            <v>Osaka (Suntory) Design Museum</v>
          </cell>
          <cell r="B163">
            <v>20341.89</v>
          </cell>
          <cell r="C163">
            <v>19018.963599999999</v>
          </cell>
          <cell r="D163">
            <v>1322.94</v>
          </cell>
          <cell r="F163">
            <v>20341.89</v>
          </cell>
          <cell r="G163">
            <v>19018.963599999999</v>
          </cell>
          <cell r="H163">
            <v>1322.94</v>
          </cell>
        </row>
        <row r="164">
          <cell r="A164" t="str">
            <v>Osaka The Science Museum</v>
          </cell>
          <cell r="B164">
            <v>18405.8442</v>
          </cell>
          <cell r="C164">
            <v>17612.322</v>
          </cell>
          <cell r="D164">
            <v>793.52</v>
          </cell>
          <cell r="F164">
            <v>18405.8442</v>
          </cell>
          <cell r="G164">
            <v>17612.322</v>
          </cell>
          <cell r="H164">
            <v>793.52</v>
          </cell>
        </row>
        <row r="165">
          <cell r="A165" t="str">
            <v>Ottawa/Hull CDN Museum Of Civilization</v>
          </cell>
          <cell r="B165">
            <v>8308</v>
          </cell>
          <cell r="C165">
            <v>7931</v>
          </cell>
          <cell r="D165">
            <v>376.99</v>
          </cell>
          <cell r="F165">
            <v>8308</v>
          </cell>
          <cell r="G165">
            <v>7931</v>
          </cell>
          <cell r="H165">
            <v>376.99</v>
          </cell>
        </row>
        <row r="166">
          <cell r="A166" t="str">
            <v>Oviedo, Spain (Yelmo)</v>
          </cell>
          <cell r="B166">
            <v>12500.01</v>
          </cell>
          <cell r="C166">
            <v>12500.01</v>
          </cell>
          <cell r="D166">
            <v>0</v>
          </cell>
          <cell r="F166">
            <v>12500.01</v>
          </cell>
          <cell r="G166">
            <v>12500.01</v>
          </cell>
          <cell r="H166">
            <v>0</v>
          </cell>
        </row>
        <row r="167">
          <cell r="A167" t="str">
            <v>Paris La Geode</v>
          </cell>
          <cell r="B167">
            <v>17428.810000000001</v>
          </cell>
          <cell r="C167">
            <v>12856.3809</v>
          </cell>
          <cell r="D167">
            <v>4572.43</v>
          </cell>
          <cell r="F167">
            <v>17428.810000000001</v>
          </cell>
          <cell r="G167">
            <v>12856.3809</v>
          </cell>
          <cell r="H167">
            <v>4572.43</v>
          </cell>
        </row>
        <row r="168">
          <cell r="A168" t="str">
            <v>Pensacola Naval Museum</v>
          </cell>
          <cell r="B168">
            <v>20087.5</v>
          </cell>
          <cell r="C168">
            <v>21472.560000000001</v>
          </cell>
          <cell r="D168">
            <v>-1385.06</v>
          </cell>
          <cell r="F168">
            <v>20087.5</v>
          </cell>
          <cell r="G168">
            <v>21472.560000000001</v>
          </cell>
          <cell r="H168">
            <v>-1385.06</v>
          </cell>
        </row>
        <row r="169">
          <cell r="A169" t="str">
            <v>Perisur</v>
          </cell>
          <cell r="B169">
            <v>12500.01</v>
          </cell>
          <cell r="C169">
            <v>12500.01</v>
          </cell>
          <cell r="D169">
            <v>0</v>
          </cell>
          <cell r="F169">
            <v>12500.01</v>
          </cell>
          <cell r="G169">
            <v>12500.01</v>
          </cell>
          <cell r="H169">
            <v>0</v>
          </cell>
        </row>
        <row r="170">
          <cell r="A170" t="str">
            <v>Phil Franklin Institute Science Museum</v>
          </cell>
          <cell r="B170">
            <v>9844.32</v>
          </cell>
          <cell r="C170">
            <v>9844.3050000000003</v>
          </cell>
          <cell r="D170">
            <v>0.02</v>
          </cell>
          <cell r="F170">
            <v>9844.32</v>
          </cell>
          <cell r="G170">
            <v>9844.3050000000003</v>
          </cell>
          <cell r="H170">
            <v>0.02</v>
          </cell>
        </row>
        <row r="171">
          <cell r="A171" t="str">
            <v>Philadelphia, KOP</v>
          </cell>
          <cell r="B171">
            <v>6698.01</v>
          </cell>
          <cell r="C171">
            <v>6698.01</v>
          </cell>
          <cell r="D171">
            <v>0</v>
          </cell>
          <cell r="F171">
            <v>6698.01</v>
          </cell>
          <cell r="G171">
            <v>6698.01</v>
          </cell>
          <cell r="H171">
            <v>0</v>
          </cell>
        </row>
        <row r="172">
          <cell r="A172" t="str">
            <v>Pittsburgh Carnegie Science Center</v>
          </cell>
          <cell r="B172">
            <v>22070.639999999999</v>
          </cell>
          <cell r="C172">
            <v>19559.988399999998</v>
          </cell>
          <cell r="D172">
            <v>2510.64</v>
          </cell>
          <cell r="F172">
            <v>22070.639999999999</v>
          </cell>
          <cell r="G172">
            <v>19559.988399999998</v>
          </cell>
          <cell r="H172">
            <v>2510.64</v>
          </cell>
        </row>
        <row r="173">
          <cell r="A173" t="str">
            <v>Poitiers Futuroscope 3D</v>
          </cell>
          <cell r="B173">
            <v>11067.62</v>
          </cell>
          <cell r="C173">
            <v>11164.072146071829</v>
          </cell>
          <cell r="D173">
            <v>-96.46</v>
          </cell>
          <cell r="F173">
            <v>11067.62</v>
          </cell>
          <cell r="G173">
            <v>11164.072146071829</v>
          </cell>
          <cell r="H173">
            <v>-96.46</v>
          </cell>
        </row>
        <row r="174">
          <cell r="A174" t="str">
            <v>Poitiers Futuroscope 3D Dome</v>
          </cell>
          <cell r="B174">
            <v>13068.18</v>
          </cell>
          <cell r="C174">
            <v>13182.073915712639</v>
          </cell>
          <cell r="D174">
            <v>-113.88</v>
          </cell>
          <cell r="F174">
            <v>13068.18</v>
          </cell>
          <cell r="G174">
            <v>13182.073915712639</v>
          </cell>
          <cell r="H174">
            <v>-113.88</v>
          </cell>
        </row>
        <row r="175">
          <cell r="A175" t="str">
            <v>Poitiers Futuroscope Magic Carpet</v>
          </cell>
          <cell r="B175">
            <v>11067.62</v>
          </cell>
          <cell r="C175">
            <v>11164.072146071829</v>
          </cell>
          <cell r="D175">
            <v>-96.46</v>
          </cell>
          <cell r="F175">
            <v>11067.62</v>
          </cell>
          <cell r="G175">
            <v>11164.072146071829</v>
          </cell>
          <cell r="H175">
            <v>-96.46</v>
          </cell>
        </row>
        <row r="176">
          <cell r="A176" t="str">
            <v>Poitiers Futuroscope Omnimax</v>
          </cell>
          <cell r="B176">
            <v>5533.81</v>
          </cell>
          <cell r="C176">
            <v>5582.0360730359134</v>
          </cell>
          <cell r="D176">
            <v>-48.23</v>
          </cell>
          <cell r="F176">
            <v>5533.81</v>
          </cell>
          <cell r="G176">
            <v>5582.0360730359134</v>
          </cell>
          <cell r="H176">
            <v>-48.23</v>
          </cell>
        </row>
        <row r="177">
          <cell r="A177" t="str">
            <v>Poitiers Futuroscope Solido</v>
          </cell>
          <cell r="B177">
            <v>11067.62</v>
          </cell>
          <cell r="C177">
            <v>11164.072146071829</v>
          </cell>
          <cell r="D177">
            <v>-96.46</v>
          </cell>
          <cell r="F177">
            <v>11067.62</v>
          </cell>
          <cell r="G177">
            <v>11164.072146071829</v>
          </cell>
          <cell r="H177">
            <v>-96.46</v>
          </cell>
        </row>
        <row r="178">
          <cell r="A178" t="str">
            <v>Poitiers IMAX Futuroscope Kinemax</v>
          </cell>
          <cell r="B178">
            <v>5533.81</v>
          </cell>
          <cell r="C178">
            <v>5582.0360730359134</v>
          </cell>
          <cell r="D178">
            <v>-48.23</v>
          </cell>
          <cell r="F178">
            <v>5533.81</v>
          </cell>
          <cell r="G178">
            <v>5582.0360730359134</v>
          </cell>
          <cell r="H178">
            <v>-48.23</v>
          </cell>
        </row>
        <row r="179">
          <cell r="A179" t="str">
            <v>Portland Oregon Museum Of Sci &amp; Industry</v>
          </cell>
          <cell r="B179">
            <v>21651.73</v>
          </cell>
          <cell r="C179">
            <v>22301.189200000001</v>
          </cell>
          <cell r="D179">
            <v>-649.46</v>
          </cell>
          <cell r="F179">
            <v>21651.73</v>
          </cell>
          <cell r="G179">
            <v>22301.189200000001</v>
          </cell>
          <cell r="H179">
            <v>-649.46</v>
          </cell>
        </row>
        <row r="180">
          <cell r="A180" t="str">
            <v>Prague, IT Int'l #3</v>
          </cell>
          <cell r="B180">
            <v>12279.34</v>
          </cell>
          <cell r="C180">
            <v>12189.87</v>
          </cell>
          <cell r="D180">
            <v>89.47</v>
          </cell>
          <cell r="F180">
            <v>12279.34</v>
          </cell>
          <cell r="G180">
            <v>12189.87</v>
          </cell>
          <cell r="H180">
            <v>89.47</v>
          </cell>
        </row>
        <row r="181">
          <cell r="A181" t="str">
            <v>Pretoria, Millenium #5</v>
          </cell>
          <cell r="B181">
            <v>3750</v>
          </cell>
          <cell r="C181">
            <v>0</v>
          </cell>
          <cell r="D181">
            <v>3750</v>
          </cell>
          <cell r="F181">
            <v>3750</v>
          </cell>
          <cell r="G181">
            <v>0</v>
          </cell>
          <cell r="H181">
            <v>3750</v>
          </cell>
        </row>
        <row r="182">
          <cell r="A182" t="str">
            <v>Quincy Amusement P3D, LA, California</v>
          </cell>
          <cell r="B182">
            <v>25212.799999999999</v>
          </cell>
          <cell r="C182">
            <v>23989.26</v>
          </cell>
          <cell r="D182">
            <v>1223.54</v>
          </cell>
          <cell r="F182">
            <v>25212.799999999999</v>
          </cell>
          <cell r="G182">
            <v>23989.26</v>
          </cell>
          <cell r="H182">
            <v>1223.54</v>
          </cell>
        </row>
        <row r="183">
          <cell r="A183" t="str">
            <v>Raleigh, North Carolina (Exploris)</v>
          </cell>
          <cell r="B183">
            <v>11219.22</v>
          </cell>
          <cell r="C183">
            <v>11008.125</v>
          </cell>
          <cell r="D183">
            <v>211.1</v>
          </cell>
          <cell r="F183">
            <v>11219.22</v>
          </cell>
          <cell r="G183">
            <v>11008.125</v>
          </cell>
          <cell r="H183">
            <v>211.1</v>
          </cell>
        </row>
        <row r="184">
          <cell r="A184" t="str">
            <v>Redding, Ma (Jordan #2)</v>
          </cell>
          <cell r="B184">
            <v>12500.01</v>
          </cell>
          <cell r="C184">
            <v>12500.01</v>
          </cell>
          <cell r="D184">
            <v>0</v>
          </cell>
          <cell r="F184">
            <v>12500.01</v>
          </cell>
          <cell r="G184">
            <v>12500.01</v>
          </cell>
          <cell r="H184">
            <v>0</v>
          </cell>
        </row>
        <row r="185">
          <cell r="A185" t="str">
            <v>Regina Saskatchewan Science Centre</v>
          </cell>
          <cell r="B185">
            <v>18833.240000000002</v>
          </cell>
          <cell r="C185">
            <v>18225.13</v>
          </cell>
          <cell r="D185">
            <v>608.12</v>
          </cell>
          <cell r="F185">
            <v>18833.240000000002</v>
          </cell>
          <cell r="G185">
            <v>18225.13</v>
          </cell>
          <cell r="H185">
            <v>608.12</v>
          </cell>
        </row>
        <row r="186">
          <cell r="A186" t="str">
            <v>Riccione.</v>
          </cell>
          <cell r="B186">
            <v>12500.01</v>
          </cell>
          <cell r="C186">
            <v>25700.01</v>
          </cell>
          <cell r="D186">
            <v>-13200</v>
          </cell>
          <cell r="F186">
            <v>12500.01</v>
          </cell>
          <cell r="G186">
            <v>25700.01</v>
          </cell>
          <cell r="H186">
            <v>-13200</v>
          </cell>
          <cell r="J186" t="str">
            <v>9.9k in training not received in Feb05</v>
          </cell>
        </row>
        <row r="187">
          <cell r="A187" t="str">
            <v>Richmond Science Museum of Virginia</v>
          </cell>
          <cell r="B187">
            <v>7739.5</v>
          </cell>
          <cell r="C187">
            <v>8110.1685000000007</v>
          </cell>
          <cell r="D187">
            <v>-370.67</v>
          </cell>
          <cell r="F187">
            <v>7739.5</v>
          </cell>
          <cell r="G187">
            <v>8110.1685000000007</v>
          </cell>
          <cell r="H187">
            <v>-370.67</v>
          </cell>
        </row>
        <row r="188">
          <cell r="A188" t="str">
            <v>Riverport, Richmond - Famous Player #9</v>
          </cell>
          <cell r="B188">
            <v>12500.01</v>
          </cell>
          <cell r="C188">
            <v>12500.01</v>
          </cell>
          <cell r="D188">
            <v>0</v>
          </cell>
          <cell r="F188">
            <v>12500.01</v>
          </cell>
          <cell r="G188">
            <v>12500.01</v>
          </cell>
          <cell r="H188">
            <v>0</v>
          </cell>
        </row>
        <row r="189">
          <cell r="A189" t="str">
            <v>Rochester, Cinemark #4</v>
          </cell>
          <cell r="B189">
            <v>2460.67</v>
          </cell>
          <cell r="C189">
            <v>9216.7592999999997</v>
          </cell>
          <cell r="D189">
            <v>-6756.08</v>
          </cell>
          <cell r="F189">
            <v>2460.67</v>
          </cell>
          <cell r="G189">
            <v>9216.7592999999997</v>
          </cell>
          <cell r="H189">
            <v>-6756.08</v>
          </cell>
          <cell r="J189" t="str">
            <v>CR notes due to incerrect billing</v>
          </cell>
        </row>
        <row r="190">
          <cell r="A190" t="str">
            <v>Salt Lake City (Children's Museum)</v>
          </cell>
          <cell r="B190">
            <v>12285</v>
          </cell>
          <cell r="C190">
            <v>12285</v>
          </cell>
          <cell r="D190">
            <v>0</v>
          </cell>
          <cell r="F190">
            <v>12285</v>
          </cell>
          <cell r="G190">
            <v>12285</v>
          </cell>
          <cell r="H190">
            <v>0</v>
          </cell>
        </row>
        <row r="191">
          <cell r="A191" t="str">
            <v>San Antonio 3D</v>
          </cell>
          <cell r="B191">
            <v>10278.68</v>
          </cell>
          <cell r="C191">
            <v>10032.4575</v>
          </cell>
          <cell r="D191">
            <v>246.23</v>
          </cell>
          <cell r="F191">
            <v>10278.68</v>
          </cell>
          <cell r="G191">
            <v>10032.4575</v>
          </cell>
          <cell r="H191">
            <v>246.23</v>
          </cell>
        </row>
        <row r="192">
          <cell r="A192" t="str">
            <v>San Antonio Alamo IMAX At Rivercenter</v>
          </cell>
          <cell r="B192">
            <v>9361.1200000000008</v>
          </cell>
          <cell r="C192">
            <v>9136.8725000000013</v>
          </cell>
          <cell r="D192">
            <v>224.26</v>
          </cell>
          <cell r="F192">
            <v>9361.1200000000008</v>
          </cell>
          <cell r="G192">
            <v>9136.8725000000013</v>
          </cell>
          <cell r="H192">
            <v>224.26</v>
          </cell>
        </row>
        <row r="193">
          <cell r="A193" t="str">
            <v>San Diego Space &amp; Science Foundation</v>
          </cell>
          <cell r="B193">
            <v>2852.19</v>
          </cell>
          <cell r="C193">
            <v>2674.0139000000004</v>
          </cell>
          <cell r="D193">
            <v>178.17</v>
          </cell>
          <cell r="F193">
            <v>2852.19</v>
          </cell>
          <cell r="G193">
            <v>2674.0139000000004</v>
          </cell>
          <cell r="H193">
            <v>178.17</v>
          </cell>
        </row>
        <row r="194">
          <cell r="A194" t="str">
            <v>San Francisco (Sony)</v>
          </cell>
          <cell r="B194">
            <v>23028.42</v>
          </cell>
          <cell r="C194">
            <v>23028.400000000001</v>
          </cell>
          <cell r="D194">
            <v>0.03</v>
          </cell>
          <cell r="F194">
            <v>23028.42</v>
          </cell>
          <cell r="G194">
            <v>23028.400000000001</v>
          </cell>
          <cell r="H194">
            <v>0.03</v>
          </cell>
        </row>
        <row r="195">
          <cell r="A195" t="str">
            <v>San Jose Tech Museum Of Innovation</v>
          </cell>
          <cell r="B195">
            <v>20780.79</v>
          </cell>
          <cell r="C195">
            <v>20773.116000000002</v>
          </cell>
          <cell r="D195">
            <v>7.6700000000000159</v>
          </cell>
          <cell r="F195">
            <v>20780.79</v>
          </cell>
          <cell r="G195">
            <v>20773.116000000002</v>
          </cell>
          <cell r="H195">
            <v>7.6700000000000159</v>
          </cell>
        </row>
        <row r="196">
          <cell r="A196" t="str">
            <v>Sasebo Visitor Centre</v>
          </cell>
          <cell r="B196">
            <v>26746.875</v>
          </cell>
          <cell r="C196">
            <v>25593.75</v>
          </cell>
          <cell r="D196">
            <v>1153.1300000000001</v>
          </cell>
          <cell r="F196">
            <v>26746.875</v>
          </cell>
          <cell r="G196">
            <v>25593.75</v>
          </cell>
          <cell r="H196">
            <v>1153.1300000000001</v>
          </cell>
        </row>
        <row r="197">
          <cell r="A197" t="str">
            <v>Saudi Arabia, Almabani</v>
          </cell>
          <cell r="B197">
            <v>20375.009999999998</v>
          </cell>
          <cell r="C197">
            <v>20375.009999999998</v>
          </cell>
          <cell r="D197">
            <v>0</v>
          </cell>
          <cell r="F197">
            <v>20375.009999999998</v>
          </cell>
          <cell r="G197">
            <v>20375.009999999998</v>
          </cell>
          <cell r="H197">
            <v>0</v>
          </cell>
        </row>
        <row r="198">
          <cell r="A198" t="str">
            <v>Seattle IMAX Pacific Science Center 2D</v>
          </cell>
          <cell r="B198">
            <v>7500</v>
          </cell>
          <cell r="C198">
            <v>7500</v>
          </cell>
          <cell r="D198">
            <v>0</v>
          </cell>
          <cell r="F198">
            <v>7500</v>
          </cell>
          <cell r="G198">
            <v>7500</v>
          </cell>
          <cell r="H198">
            <v>0</v>
          </cell>
        </row>
        <row r="199">
          <cell r="A199" t="str">
            <v>Seattle IMAX Pacific Science Center 3D</v>
          </cell>
          <cell r="B199">
            <v>23004.23</v>
          </cell>
          <cell r="C199">
            <v>23468.2101</v>
          </cell>
          <cell r="D199">
            <v>-463.99</v>
          </cell>
          <cell r="F199">
            <v>23004.23</v>
          </cell>
          <cell r="G199">
            <v>23468.2101</v>
          </cell>
          <cell r="H199">
            <v>-463.99</v>
          </cell>
        </row>
        <row r="200">
          <cell r="A200" t="str">
            <v>Seattle Omnidome</v>
          </cell>
          <cell r="B200">
            <v>7500</v>
          </cell>
          <cell r="C200">
            <v>7500</v>
          </cell>
          <cell r="D200">
            <v>0</v>
          </cell>
          <cell r="F200">
            <v>7500</v>
          </cell>
          <cell r="G200">
            <v>7500</v>
          </cell>
          <cell r="H200">
            <v>0</v>
          </cell>
        </row>
        <row r="201">
          <cell r="A201" t="str">
            <v>Seoul Daesaeng Corporation</v>
          </cell>
          <cell r="B201">
            <v>18429.060000000001</v>
          </cell>
          <cell r="C201">
            <v>18429.060000000001</v>
          </cell>
          <cell r="D201">
            <v>0</v>
          </cell>
          <cell r="F201">
            <v>18429.060000000001</v>
          </cell>
          <cell r="G201">
            <v>18429.060000000001</v>
          </cell>
          <cell r="H201">
            <v>0</v>
          </cell>
        </row>
        <row r="202">
          <cell r="A202" t="str">
            <v>Shakopee Valleyfair Family Amusement</v>
          </cell>
          <cell r="B202">
            <v>7500</v>
          </cell>
          <cell r="C202">
            <v>7500</v>
          </cell>
          <cell r="D202">
            <v>0</v>
          </cell>
          <cell r="F202">
            <v>7500</v>
          </cell>
          <cell r="G202">
            <v>7500</v>
          </cell>
          <cell r="H202">
            <v>0</v>
          </cell>
        </row>
        <row r="203">
          <cell r="A203" t="str">
            <v>Shanghai Peace Cinema, SUC#3</v>
          </cell>
          <cell r="B203">
            <v>12500.01</v>
          </cell>
          <cell r="C203">
            <v>12500.01</v>
          </cell>
          <cell r="D203">
            <v>0</v>
          </cell>
          <cell r="F203">
            <v>12500.01</v>
          </cell>
          <cell r="G203">
            <v>12500.01</v>
          </cell>
          <cell r="H203">
            <v>0</v>
          </cell>
        </row>
        <row r="204">
          <cell r="A204" t="str">
            <v>SH-ID Scienceland</v>
          </cell>
          <cell r="B204">
            <v>10579.17</v>
          </cell>
          <cell r="C204">
            <v>10896.545099999999</v>
          </cell>
          <cell r="D204">
            <v>-317.37</v>
          </cell>
          <cell r="F204">
            <v>10579.17</v>
          </cell>
          <cell r="G204">
            <v>10896.545099999999</v>
          </cell>
          <cell r="H204">
            <v>-317.37</v>
          </cell>
        </row>
        <row r="205">
          <cell r="A205" t="str">
            <v>Shinagawa-Ku, Dentsu</v>
          </cell>
          <cell r="B205">
            <v>21189.27</v>
          </cell>
          <cell r="C205">
            <v>22304.49</v>
          </cell>
          <cell r="D205">
            <v>-1115.22</v>
          </cell>
          <cell r="F205">
            <v>21189.27</v>
          </cell>
          <cell r="G205">
            <v>22304.49</v>
          </cell>
          <cell r="H205">
            <v>-1115.22</v>
          </cell>
        </row>
        <row r="206">
          <cell r="A206" t="str">
            <v>SH-P3D Scienceland</v>
          </cell>
          <cell r="B206">
            <v>10579.17</v>
          </cell>
          <cell r="C206">
            <v>10896.545099999999</v>
          </cell>
          <cell r="D206">
            <v>-317.37</v>
          </cell>
          <cell r="F206">
            <v>10579.17</v>
          </cell>
          <cell r="G206">
            <v>10896.545099999999</v>
          </cell>
          <cell r="H206">
            <v>-317.37</v>
          </cell>
        </row>
        <row r="207">
          <cell r="A207" t="str">
            <v>Shreveport Sci-Port Discovery Centre</v>
          </cell>
          <cell r="B207">
            <v>21516.880000000001</v>
          </cell>
          <cell r="C207">
            <v>21258.427499999998</v>
          </cell>
          <cell r="D207">
            <v>258.45999999999998</v>
          </cell>
          <cell r="F207">
            <v>21516.880000000001</v>
          </cell>
          <cell r="G207">
            <v>21258.427499999998</v>
          </cell>
          <cell r="H207">
            <v>258.45999999999998</v>
          </cell>
        </row>
        <row r="208">
          <cell r="A208" t="str">
            <v>Singapore Science Centre</v>
          </cell>
          <cell r="B208">
            <v>14728.74</v>
          </cell>
          <cell r="C208">
            <v>14728.74</v>
          </cell>
          <cell r="D208">
            <v>0</v>
          </cell>
          <cell r="F208">
            <v>14728.74</v>
          </cell>
          <cell r="G208">
            <v>14728.74</v>
          </cell>
          <cell r="H208">
            <v>0</v>
          </cell>
        </row>
        <row r="209">
          <cell r="A209" t="str">
            <v>Sinsheim Auto &amp; Technik Museum</v>
          </cell>
          <cell r="B209">
            <v>12497.55</v>
          </cell>
          <cell r="C209">
            <v>19040.927100000001</v>
          </cell>
          <cell r="D209">
            <v>-6543.39</v>
          </cell>
          <cell r="F209">
            <v>12497.55</v>
          </cell>
          <cell r="G209">
            <v>19040.927100000001</v>
          </cell>
          <cell r="H209">
            <v>-6543.39</v>
          </cell>
        </row>
        <row r="210">
          <cell r="A210" t="str">
            <v>Smithsonian NASM 3D Upgrade</v>
          </cell>
          <cell r="B210">
            <v>8962.26</v>
          </cell>
          <cell r="C210">
            <v>8962.26</v>
          </cell>
          <cell r="D210">
            <v>0</v>
          </cell>
          <cell r="F210">
            <v>8962.26</v>
          </cell>
          <cell r="G210">
            <v>8962.26</v>
          </cell>
          <cell r="H210">
            <v>0</v>
          </cell>
        </row>
        <row r="211">
          <cell r="A211" t="str">
            <v>Speyer 2 (Dome)</v>
          </cell>
          <cell r="B211">
            <v>10361.1</v>
          </cell>
          <cell r="C211">
            <v>10314.1728</v>
          </cell>
          <cell r="D211">
            <v>46.92</v>
          </cell>
          <cell r="F211">
            <v>10361.1</v>
          </cell>
          <cell r="G211">
            <v>10314.1728</v>
          </cell>
          <cell r="H211">
            <v>46.92</v>
          </cell>
        </row>
        <row r="212">
          <cell r="A212" t="str">
            <v>Speyer Auto Technik (BV)</v>
          </cell>
          <cell r="B212">
            <v>10013.700000000001</v>
          </cell>
          <cell r="C212">
            <v>10314.1728</v>
          </cell>
          <cell r="D212">
            <v>-300.48</v>
          </cell>
          <cell r="F212">
            <v>10013.700000000001</v>
          </cell>
          <cell r="G212">
            <v>10314.1728</v>
          </cell>
          <cell r="H212">
            <v>-300.48</v>
          </cell>
        </row>
        <row r="213">
          <cell r="A213" t="str">
            <v>Spokane Riverfront Park</v>
          </cell>
          <cell r="B213">
            <v>7500</v>
          </cell>
          <cell r="C213">
            <v>7500</v>
          </cell>
          <cell r="D213">
            <v>0</v>
          </cell>
          <cell r="F213">
            <v>7500</v>
          </cell>
          <cell r="G213">
            <v>7500</v>
          </cell>
          <cell r="H213">
            <v>0</v>
          </cell>
        </row>
        <row r="214">
          <cell r="A214" t="str">
            <v>St. Louis Science Center</v>
          </cell>
          <cell r="B214">
            <v>10027.67</v>
          </cell>
          <cell r="C214">
            <v>10027.68</v>
          </cell>
          <cell r="D214">
            <v>-0.01</v>
          </cell>
          <cell r="F214">
            <v>10027.67</v>
          </cell>
          <cell r="G214">
            <v>10027.68</v>
          </cell>
          <cell r="H214">
            <v>-0.01</v>
          </cell>
        </row>
        <row r="215">
          <cell r="A215" t="str">
            <v>St. Paul Science Museum of Minnesota</v>
          </cell>
          <cell r="B215">
            <v>11503.65</v>
          </cell>
          <cell r="C215">
            <v>11317.125</v>
          </cell>
          <cell r="D215">
            <v>186.53</v>
          </cell>
          <cell r="F215">
            <v>11503.65</v>
          </cell>
          <cell r="G215">
            <v>11317.125</v>
          </cell>
          <cell r="H215">
            <v>186.53</v>
          </cell>
        </row>
        <row r="216">
          <cell r="A216" t="str">
            <v>Stockholm Swedish Museum Of Natural Hist</v>
          </cell>
          <cell r="B216">
            <v>28229.1</v>
          </cell>
          <cell r="C216">
            <v>28920.226699999999</v>
          </cell>
          <cell r="D216">
            <v>-691.14</v>
          </cell>
          <cell r="F216">
            <v>28229.1</v>
          </cell>
          <cell r="G216">
            <v>28920.226699999999</v>
          </cell>
          <cell r="H216">
            <v>-691.14</v>
          </cell>
        </row>
        <row r="217">
          <cell r="A217" t="str">
            <v>Sudbury Science North</v>
          </cell>
          <cell r="B217">
            <v>12607.18</v>
          </cell>
          <cell r="C217">
            <v>14403.993800000002</v>
          </cell>
          <cell r="D217">
            <v>-1796.81</v>
          </cell>
          <cell r="F217">
            <v>12607.18</v>
          </cell>
          <cell r="G217">
            <v>14403.993800000002</v>
          </cell>
          <cell r="H217">
            <v>-1796.81</v>
          </cell>
        </row>
        <row r="218">
          <cell r="A218" t="str">
            <v>Sydney Darlington Harbour</v>
          </cell>
          <cell r="B218">
            <v>25233.26</v>
          </cell>
          <cell r="C218">
            <v>24681.436800000003</v>
          </cell>
          <cell r="D218">
            <v>551.80999999999995</v>
          </cell>
          <cell r="F218">
            <v>25233.26</v>
          </cell>
          <cell r="G218">
            <v>24681.436800000003</v>
          </cell>
          <cell r="H218">
            <v>551.80999999999995</v>
          </cell>
        </row>
        <row r="219">
          <cell r="A219" t="str">
            <v>Syracuse Discovery Science Centre</v>
          </cell>
          <cell r="B219">
            <v>18891.12</v>
          </cell>
          <cell r="C219">
            <v>18646.62</v>
          </cell>
          <cell r="D219">
            <v>244.5</v>
          </cell>
          <cell r="F219">
            <v>18891.12</v>
          </cell>
          <cell r="G219">
            <v>18646.62</v>
          </cell>
          <cell r="H219">
            <v>244.5</v>
          </cell>
        </row>
        <row r="220">
          <cell r="A220" t="str">
            <v>Taejon Expo '93 Ssangyong Pavillion</v>
          </cell>
          <cell r="B220">
            <v>20247.240000000002</v>
          </cell>
          <cell r="C220">
            <v>20247.25</v>
          </cell>
          <cell r="D220">
            <v>0</v>
          </cell>
          <cell r="F220">
            <v>20247.240000000002</v>
          </cell>
          <cell r="G220">
            <v>20247.25</v>
          </cell>
          <cell r="H220">
            <v>0</v>
          </cell>
        </row>
        <row r="221">
          <cell r="A221" t="str">
            <v>Taejon Expo '93 Sunkyong Pavillion</v>
          </cell>
          <cell r="B221">
            <v>20247.240000000002</v>
          </cell>
          <cell r="C221">
            <v>20247.25</v>
          </cell>
          <cell r="D221">
            <v>0</v>
          </cell>
          <cell r="F221">
            <v>20247.240000000002</v>
          </cell>
          <cell r="G221">
            <v>20247.25</v>
          </cell>
          <cell r="H221">
            <v>0</v>
          </cell>
        </row>
        <row r="222">
          <cell r="A222" t="str">
            <v>Taichung National Museum of Natural Sci</v>
          </cell>
          <cell r="B222">
            <v>16842.11</v>
          </cell>
          <cell r="C222">
            <v>16188.618149999998</v>
          </cell>
          <cell r="D222">
            <v>653.48</v>
          </cell>
          <cell r="F222">
            <v>16842.11</v>
          </cell>
          <cell r="G222">
            <v>16188.618149999998</v>
          </cell>
          <cell r="H222">
            <v>653.48</v>
          </cell>
        </row>
        <row r="223">
          <cell r="A223" t="str">
            <v>Taipei (Miramar), Taiwan</v>
          </cell>
          <cell r="B223">
            <v>12500.01</v>
          </cell>
          <cell r="C223">
            <v>12500</v>
          </cell>
          <cell r="D223">
            <v>0</v>
          </cell>
          <cell r="F223">
            <v>12500.01</v>
          </cell>
          <cell r="G223">
            <v>12500</v>
          </cell>
          <cell r="H223">
            <v>0</v>
          </cell>
        </row>
        <row r="224">
          <cell r="A224" t="str">
            <v>Taipei Children's Recreational Centre</v>
          </cell>
          <cell r="B224">
            <v>24300</v>
          </cell>
          <cell r="C224">
            <v>25029</v>
          </cell>
          <cell r="D224">
            <v>-729</v>
          </cell>
          <cell r="F224">
            <v>24300</v>
          </cell>
          <cell r="G224">
            <v>25029</v>
          </cell>
          <cell r="H224">
            <v>-729</v>
          </cell>
        </row>
        <row r="225">
          <cell r="A225" t="str">
            <v>Taipei Observatory</v>
          </cell>
          <cell r="B225">
            <v>24166.66</v>
          </cell>
          <cell r="C225">
            <v>24500</v>
          </cell>
          <cell r="D225">
            <v>-333.35</v>
          </cell>
          <cell r="F225">
            <v>24166.66</v>
          </cell>
          <cell r="G225">
            <v>24500</v>
          </cell>
          <cell r="H225">
            <v>-333.35</v>
          </cell>
        </row>
        <row r="226">
          <cell r="A226" t="str">
            <v>Tallahassee, Florida</v>
          </cell>
          <cell r="B226">
            <v>11936.82</v>
          </cell>
          <cell r="C226">
            <v>11676.15</v>
          </cell>
          <cell r="D226">
            <v>260.67</v>
          </cell>
          <cell r="F226">
            <v>11936.82</v>
          </cell>
          <cell r="G226">
            <v>11676.15</v>
          </cell>
          <cell r="H226">
            <v>260.67</v>
          </cell>
        </row>
        <row r="227">
          <cell r="A227" t="str">
            <v>Tampa Museum of Science &amp; Industry</v>
          </cell>
          <cell r="B227">
            <v>10233.549999999999</v>
          </cell>
          <cell r="C227">
            <v>9848.86</v>
          </cell>
          <cell r="D227">
            <v>384.7</v>
          </cell>
          <cell r="F227">
            <v>10233.549999999999</v>
          </cell>
          <cell r="G227">
            <v>9848.86</v>
          </cell>
          <cell r="H227">
            <v>384.7</v>
          </cell>
        </row>
        <row r="228">
          <cell r="A228" t="str">
            <v>Taranto, Italy</v>
          </cell>
          <cell r="B228">
            <v>31911.35</v>
          </cell>
          <cell r="C228">
            <v>31911.360000000001</v>
          </cell>
          <cell r="D228">
            <v>-0.01</v>
          </cell>
          <cell r="F228">
            <v>31911.35</v>
          </cell>
          <cell r="G228">
            <v>31911.360000000001</v>
          </cell>
          <cell r="H228">
            <v>-0.01</v>
          </cell>
        </row>
        <row r="229">
          <cell r="A229" t="str">
            <v>Tennessee Aquarium IMAX 3D Theatre</v>
          </cell>
          <cell r="B229">
            <v>15142.31</v>
          </cell>
          <cell r="C229">
            <v>10742.31</v>
          </cell>
          <cell r="D229">
            <v>4400</v>
          </cell>
          <cell r="F229">
            <v>15142.31</v>
          </cell>
          <cell r="G229">
            <v>10742.31</v>
          </cell>
          <cell r="H229">
            <v>4400</v>
          </cell>
        </row>
        <row r="230">
          <cell r="A230" t="str">
            <v>Tijuana Centro Cultural Tijuana</v>
          </cell>
          <cell r="B230">
            <v>8539.82</v>
          </cell>
          <cell r="C230">
            <v>9849.375</v>
          </cell>
          <cell r="D230">
            <v>-1309.56</v>
          </cell>
          <cell r="F230">
            <v>8539.82</v>
          </cell>
          <cell r="G230">
            <v>9849.375</v>
          </cell>
          <cell r="H230">
            <v>-1309.56</v>
          </cell>
        </row>
        <row r="231">
          <cell r="A231" t="str">
            <v>Tokorozawa Aviation Museum</v>
          </cell>
          <cell r="B231">
            <v>23954.82459</v>
          </cell>
          <cell r="C231">
            <v>22922.081000000002</v>
          </cell>
          <cell r="D231">
            <v>1032.74</v>
          </cell>
          <cell r="F231">
            <v>23954.82459</v>
          </cell>
          <cell r="G231">
            <v>22922.081000000002</v>
          </cell>
          <cell r="H231">
            <v>1032.74</v>
          </cell>
        </row>
        <row r="232">
          <cell r="A232" t="str">
            <v>Toronto Festival hall-FP#1, O&amp;O</v>
          </cell>
          <cell r="B232">
            <v>16336.66</v>
          </cell>
          <cell r="C232">
            <v>11284.5</v>
          </cell>
          <cell r="D232">
            <v>5052.16</v>
          </cell>
          <cell r="F232">
            <v>16336.66</v>
          </cell>
          <cell r="G232">
            <v>11284.5</v>
          </cell>
          <cell r="H232">
            <v>5052.16</v>
          </cell>
        </row>
        <row r="233">
          <cell r="A233" t="str">
            <v>Toronto Ontario Place</v>
          </cell>
          <cell r="B233">
            <v>6768.31</v>
          </cell>
          <cell r="C233">
            <v>3056.01</v>
          </cell>
          <cell r="D233">
            <v>3712.3</v>
          </cell>
          <cell r="F233">
            <v>6768.31</v>
          </cell>
          <cell r="G233">
            <v>3056.01</v>
          </cell>
          <cell r="H233">
            <v>3712.3</v>
          </cell>
        </row>
        <row r="234">
          <cell r="A234" t="str">
            <v>Tulsa-Cinemark #1</v>
          </cell>
          <cell r="B234">
            <v>4235.22</v>
          </cell>
          <cell r="C234">
            <v>9282.8700000000008</v>
          </cell>
          <cell r="D234">
            <v>-5047.6499999999996</v>
          </cell>
          <cell r="F234">
            <v>4235.22</v>
          </cell>
          <cell r="G234">
            <v>9282.8700000000008</v>
          </cell>
          <cell r="H234">
            <v>-5047.6499999999996</v>
          </cell>
          <cell r="J234" t="str">
            <v>CR notes due to incerrect billing</v>
          </cell>
        </row>
        <row r="235">
          <cell r="A235" t="str">
            <v>Universal, Osaka</v>
          </cell>
          <cell r="B235">
            <v>21918.324659999998</v>
          </cell>
          <cell r="C235">
            <v>20973.361499999999</v>
          </cell>
          <cell r="D235">
            <v>944.97</v>
          </cell>
          <cell r="F235">
            <v>21918.324659999998</v>
          </cell>
          <cell r="G235">
            <v>20973.361499999999</v>
          </cell>
          <cell r="H235">
            <v>944.97</v>
          </cell>
        </row>
        <row r="236">
          <cell r="A236" t="str">
            <v>Valencia Spain</v>
          </cell>
          <cell r="B236">
            <v>30729.34</v>
          </cell>
          <cell r="C236">
            <v>27176.55</v>
          </cell>
          <cell r="D236">
            <v>3552.79</v>
          </cell>
          <cell r="F236">
            <v>30729.34</v>
          </cell>
          <cell r="G236">
            <v>27176.55</v>
          </cell>
          <cell r="H236">
            <v>3552.79</v>
          </cell>
        </row>
        <row r="237">
          <cell r="A237" t="str">
            <v>Valencia, California</v>
          </cell>
          <cell r="B237">
            <v>6770.82</v>
          </cell>
          <cell r="C237">
            <v>6770.82</v>
          </cell>
          <cell r="D237">
            <v>0</v>
          </cell>
          <cell r="F237">
            <v>6770.82</v>
          </cell>
          <cell r="G237">
            <v>6770.82</v>
          </cell>
          <cell r="H237">
            <v>0</v>
          </cell>
        </row>
        <row r="238">
          <cell r="A238" t="str">
            <v>Vancouver Omni Science World</v>
          </cell>
          <cell r="B238">
            <v>14295.51</v>
          </cell>
          <cell r="C238">
            <v>13461.255399999998</v>
          </cell>
          <cell r="D238">
            <v>834.24</v>
          </cell>
          <cell r="F238">
            <v>14295.51</v>
          </cell>
          <cell r="G238">
            <v>13461.255399999998</v>
          </cell>
          <cell r="H238">
            <v>834.24</v>
          </cell>
        </row>
        <row r="239">
          <cell r="A239" t="str">
            <v>Vaughan, Ont.-FP#3</v>
          </cell>
          <cell r="B239">
            <v>9784.81</v>
          </cell>
          <cell r="C239">
            <v>8651.4599999999991</v>
          </cell>
          <cell r="D239">
            <v>1133.3499999999999</v>
          </cell>
          <cell r="F239">
            <v>9784.81</v>
          </cell>
          <cell r="G239">
            <v>8651.4599999999991</v>
          </cell>
          <cell r="H239">
            <v>1133.3499999999999</v>
          </cell>
        </row>
        <row r="240">
          <cell r="A240" t="str">
            <v>Victoria, B.C.</v>
          </cell>
          <cell r="B240">
            <v>15148.77</v>
          </cell>
          <cell r="C240">
            <v>15148.59</v>
          </cell>
          <cell r="D240">
            <v>0.18</v>
          </cell>
          <cell r="F240">
            <v>15148.77</v>
          </cell>
          <cell r="G240">
            <v>15148.59</v>
          </cell>
          <cell r="H240">
            <v>0.18</v>
          </cell>
        </row>
        <row r="241">
          <cell r="A241" t="str">
            <v>Vienna 3D</v>
          </cell>
          <cell r="B241">
            <v>26254.7</v>
          </cell>
          <cell r="C241">
            <v>25666.374299999999</v>
          </cell>
          <cell r="D241">
            <v>588.32000000000005</v>
          </cell>
          <cell r="F241">
            <v>26254.7</v>
          </cell>
          <cell r="G241">
            <v>25666.374299999999</v>
          </cell>
          <cell r="H241">
            <v>588.32000000000005</v>
          </cell>
        </row>
        <row r="242">
          <cell r="A242" t="str">
            <v>Virginia Beach Marine Science Museum</v>
          </cell>
          <cell r="B242">
            <v>24000.67</v>
          </cell>
          <cell r="C242">
            <v>24000.66</v>
          </cell>
          <cell r="D242">
            <v>0.01</v>
          </cell>
          <cell r="F242">
            <v>24000.67</v>
          </cell>
          <cell r="G242">
            <v>24000.66</v>
          </cell>
          <cell r="H242">
            <v>0.01</v>
          </cell>
        </row>
        <row r="243">
          <cell r="A243" t="str">
            <v>Washington NMNH (Smithsonian)</v>
          </cell>
          <cell r="B243">
            <v>11315.43</v>
          </cell>
          <cell r="C243">
            <v>10536.9</v>
          </cell>
          <cell r="D243">
            <v>778.53</v>
          </cell>
          <cell r="F243">
            <v>11315.43</v>
          </cell>
          <cell r="G243">
            <v>10536.9</v>
          </cell>
          <cell r="H243">
            <v>778.53</v>
          </cell>
        </row>
        <row r="244">
          <cell r="A244" t="str">
            <v>West Ed Mall, Alberta-FP #5</v>
          </cell>
          <cell r="B244">
            <v>9784.81</v>
          </cell>
          <cell r="C244">
            <v>8651.4599999999991</v>
          </cell>
          <cell r="D244">
            <v>1133.3499999999999</v>
          </cell>
          <cell r="F244">
            <v>9784.81</v>
          </cell>
          <cell r="G244">
            <v>8651.4599999999991</v>
          </cell>
          <cell r="H244">
            <v>1133.3499999999999</v>
          </cell>
        </row>
        <row r="245">
          <cell r="A245" t="str">
            <v>Winnipeg IMAX Theatre At Portage Place</v>
          </cell>
          <cell r="B245">
            <v>16137.66</v>
          </cell>
          <cell r="C245">
            <v>14680.713600000001</v>
          </cell>
          <cell r="D245">
            <v>1456.95</v>
          </cell>
          <cell r="F245">
            <v>16137.66</v>
          </cell>
          <cell r="G245">
            <v>14680.713600000001</v>
          </cell>
          <cell r="H245">
            <v>1456.95</v>
          </cell>
        </row>
        <row r="246">
          <cell r="A246" t="str">
            <v>Woodridge-Cinemark #3</v>
          </cell>
          <cell r="B246">
            <v>5061.82</v>
          </cell>
          <cell r="C246">
            <v>8958</v>
          </cell>
          <cell r="D246">
            <v>-3896.18</v>
          </cell>
          <cell r="F246">
            <v>5061.82</v>
          </cell>
          <cell r="G246">
            <v>8958</v>
          </cell>
          <cell r="H246">
            <v>-3896.18</v>
          </cell>
          <cell r="J246" t="str">
            <v>CR notes due to incerrect billing</v>
          </cell>
        </row>
        <row r="247">
          <cell r="A247" t="str">
            <v>Wroclaw, Poland (IT Int'l #7 Poland)</v>
          </cell>
          <cell r="B247">
            <v>11477.73</v>
          </cell>
          <cell r="C247">
            <v>11477.73</v>
          </cell>
          <cell r="D247">
            <v>0</v>
          </cell>
          <cell r="F247">
            <v>11477.73</v>
          </cell>
          <cell r="G247">
            <v>11477.73</v>
          </cell>
          <cell r="H247">
            <v>0</v>
          </cell>
        </row>
        <row r="248">
          <cell r="A248" t="str">
            <v>Xalapa Upgrade, Mexico</v>
          </cell>
          <cell r="B248">
            <v>12500.01</v>
          </cell>
          <cell r="C248">
            <v>12500.01</v>
          </cell>
          <cell r="D248">
            <v>0</v>
          </cell>
          <cell r="F248">
            <v>12500.01</v>
          </cell>
          <cell r="G248">
            <v>12500.01</v>
          </cell>
          <cell r="H248">
            <v>0</v>
          </cell>
        </row>
        <row r="249">
          <cell r="A249" t="str">
            <v>Yellowstone National Park</v>
          </cell>
          <cell r="B249">
            <v>8750</v>
          </cell>
          <cell r="C249">
            <v>9012.5</v>
          </cell>
          <cell r="D249">
            <v>-262.51</v>
          </cell>
          <cell r="F249">
            <v>8750</v>
          </cell>
          <cell r="G249">
            <v>9012.5</v>
          </cell>
          <cell r="H249">
            <v>-262.51</v>
          </cell>
        </row>
      </sheetData>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Cash Flow"/>
      <sheetName val="Sponsor LBO"/>
      <sheetName val="EBITDA"/>
      <sheetName val="Summary"/>
      <sheetName val="Studio Cover"/>
      <sheetName val="Key Assumptions"/>
      <sheetName val="Film Type Summary"/>
      <sheetName val="CF Timing"/>
      <sheetName val="Studio IRR"/>
      <sheetName val="Box"/>
      <sheetName val="Studio Home Video"/>
      <sheetName val="Studio Pay TV"/>
      <sheetName val="Studio Free TV"/>
      <sheetName val="__FDSCACHE__"/>
      <sheetName val="Op Model Cover"/>
      <sheetName val="Consol IS"/>
      <sheetName val="Systems Assump"/>
      <sheetName val="Unit Sales"/>
      <sheetName val="Network"/>
      <sheetName val="DMR"/>
      <sheetName val="Studio Slots"/>
      <sheetName val="New Films Summary"/>
      <sheetName val="New Films - (Old)"/>
      <sheetName val="Film Summary"/>
      <sheetName val="New Films - (New)"/>
      <sheetName val="New Films CF Timing"/>
      <sheetName val="New Films Home Video"/>
      <sheetName val="New Films Pay &amp; Free TV"/>
      <sheetName val="D&amp;A"/>
      <sheetName val="NIL"/>
      <sheetName val="Operations Model&gt;&gt;&gt;"/>
      <sheetName val="JV Analysis"/>
      <sheetName val="SG&amp;A backup"/>
      <sheetName val="Installs"/>
      <sheetName val="Systems Detail Assump"/>
      <sheetName val="Library Films"/>
      <sheetName val="2005B Library"/>
      <sheetName val="Non DMR"/>
      <sheetName val="Settlements"/>
      <sheetName val="Film Cash"/>
      <sheetName val="Deferred Revenue"/>
      <sheetName val="Stmt of Fin Chgs"/>
      <sheetName val="Sheet1"/>
      <sheetName val="Valuation Grid"/>
      <sheetName val="Non DMR Type C Jul"/>
      <sheetName val="Non DMR Type A Jan"/>
      <sheetName val="Non DMR Type B Jan"/>
      <sheetName val="Non DMR Type B Jul"/>
      <sheetName val="Non DMR Type C Jan"/>
      <sheetName val="Cash breakout by system"/>
      <sheetName val="Maint COS"/>
      <sheetName val="Other Systems"/>
      <sheetName val="Summary - Existing Deals"/>
      <sheetName val="Summary - New Sales"/>
      <sheetName val="2003F Essbase"/>
      <sheetName val="Essbase retrieve"/>
      <sheetName val="Installs - New Sales (2)"/>
      <sheetName val="Averages summary"/>
      <sheetName val="Averages summary (2)"/>
      <sheetName val="Average Margins"/>
      <sheetName val="Average Revenue"/>
      <sheetName val="Cash per new signing"/>
      <sheetName val="Backlog Summary"/>
      <sheetName val="Backlog GT"/>
      <sheetName val="Backlog SR"/>
      <sheetName val="Backlog MPX"/>
      <sheetName val="Settlements &amp; Absorp"/>
      <sheetName val="2003F Systems Essbase"/>
      <sheetName val="New GT STL"/>
      <sheetName val="Upgrade"/>
      <sheetName val="New SR"/>
      <sheetName val="New MPX"/>
      <sheetName val="New MPXR"/>
      <sheetName val="3D Digital"/>
      <sheetName val="JV"/>
      <sheetName val="Front Page"/>
      <sheetName val="Summary Financials"/>
      <sheetName val="IRR Summary"/>
      <sheetName val="Downstream"/>
      <sheetName val="Presentation Output"/>
      <sheetName val="Studio Invst Summ "/>
      <sheetName val="Comprehensive Summary"/>
      <sheetName val="Addl. Returns Sensitivities"/>
      <sheetName val="Downstream NPV Summary"/>
      <sheetName val="Upfronts -Revenue vs. Cash"/>
      <sheetName val="Film Detail Assump"/>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4">
          <cell r="E24">
            <v>0.15</v>
          </cell>
        </row>
        <row r="25">
          <cell r="E25">
            <v>0.03</v>
          </cell>
        </row>
        <row r="26">
          <cell r="E26">
            <v>0.4</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wn "/>
      <sheetName val="Purchase Template"/>
      <sheetName val="Lease Template"/>
      <sheetName val="Assumptions Summary"/>
      <sheetName val="CapEx"/>
    </sheetNames>
    <sheetDataSet>
      <sheetData sheetId="0" refreshError="1"/>
      <sheetData sheetId="1" refreshError="1"/>
      <sheetData sheetId="2">
        <row r="485">
          <cell r="A485" t="str">
            <v>Rent</v>
          </cell>
        </row>
        <row r="486">
          <cell r="C486" t="e">
            <v>#REF!</v>
          </cell>
          <cell r="D486" t="e">
            <v>#REF!</v>
          </cell>
          <cell r="E486" t="e">
            <v>#REF!</v>
          </cell>
          <cell r="F486" t="e">
            <v>#REF!</v>
          </cell>
          <cell r="G486" t="e">
            <v>#REF!</v>
          </cell>
          <cell r="H486" t="e">
            <v>#REF!</v>
          </cell>
          <cell r="I486" t="e">
            <v>#REF!</v>
          </cell>
          <cell r="J486" t="e">
            <v>#REF!</v>
          </cell>
          <cell r="K486" t="e">
            <v>#REF!</v>
          </cell>
          <cell r="L486" t="e">
            <v>#REF!</v>
          </cell>
          <cell r="M486" t="e">
            <v>#REF!</v>
          </cell>
          <cell r="N486" t="e">
            <v>#REF!</v>
          </cell>
          <cell r="O486" t="e">
            <v>#REF!</v>
          </cell>
          <cell r="P486" t="e">
            <v>#REF!</v>
          </cell>
          <cell r="Q486" t="e">
            <v>#REF!</v>
          </cell>
          <cell r="R486" t="e">
            <v>#REF!</v>
          </cell>
          <cell r="S486" t="e">
            <v>#REF!</v>
          </cell>
          <cell r="T486" t="e">
            <v>#REF!</v>
          </cell>
          <cell r="U486" t="e">
            <v>#REF!</v>
          </cell>
          <cell r="V486" t="e">
            <v>#REF!</v>
          </cell>
          <cell r="W486" t="e">
            <v>#REF!</v>
          </cell>
          <cell r="X486" t="e">
            <v>#REF!</v>
          </cell>
          <cell r="Y486" t="e">
            <v>#REF!</v>
          </cell>
          <cell r="Z486" t="e">
            <v>#REF!</v>
          </cell>
          <cell r="AA486" t="e">
            <v>#REF!</v>
          </cell>
          <cell r="AB486" t="e">
            <v>#REF!</v>
          </cell>
          <cell r="AC486" t="e">
            <v>#REF!</v>
          </cell>
          <cell r="AD486" t="e">
            <v>#REF!</v>
          </cell>
          <cell r="AE486" t="e">
            <v>#REF!</v>
          </cell>
          <cell r="AF486" t="e">
            <v>#REF!</v>
          </cell>
          <cell r="AG486" t="e">
            <v>#REF!</v>
          </cell>
        </row>
        <row r="500">
          <cell r="A500" t="str">
            <v>Free Rent</v>
          </cell>
        </row>
        <row r="517">
          <cell r="A517" t="str">
            <v>Electric: Submetered</v>
          </cell>
        </row>
        <row r="518">
          <cell r="C518" t="e">
            <v>#REF!</v>
          </cell>
          <cell r="D518" t="e">
            <v>#REF!</v>
          </cell>
          <cell r="E518" t="e">
            <v>#REF!</v>
          </cell>
          <cell r="F518" t="e">
            <v>#REF!</v>
          </cell>
          <cell r="G518" t="e">
            <v>#REF!</v>
          </cell>
          <cell r="H518" t="e">
            <v>#REF!</v>
          </cell>
          <cell r="I518" t="e">
            <v>#REF!</v>
          </cell>
          <cell r="J518" t="e">
            <v>#REF!</v>
          </cell>
          <cell r="K518" t="e">
            <v>#REF!</v>
          </cell>
          <cell r="L518" t="e">
            <v>#REF!</v>
          </cell>
          <cell r="M518" t="e">
            <v>#REF!</v>
          </cell>
          <cell r="N518" t="e">
            <v>#REF!</v>
          </cell>
          <cell r="O518" t="e">
            <v>#REF!</v>
          </cell>
          <cell r="P518" t="e">
            <v>#REF!</v>
          </cell>
          <cell r="Q518" t="e">
            <v>#REF!</v>
          </cell>
          <cell r="R518" t="e">
            <v>#REF!</v>
          </cell>
          <cell r="S518" t="e">
            <v>#REF!</v>
          </cell>
          <cell r="T518" t="e">
            <v>#REF!</v>
          </cell>
          <cell r="U518" t="e">
            <v>#REF!</v>
          </cell>
          <cell r="V518" t="e">
            <v>#REF!</v>
          </cell>
          <cell r="W518" t="e">
            <v>#REF!</v>
          </cell>
          <cell r="X518" t="e">
            <v>#REF!</v>
          </cell>
          <cell r="Y518" t="e">
            <v>#REF!</v>
          </cell>
          <cell r="Z518" t="e">
            <v>#REF!</v>
          </cell>
          <cell r="AA518" t="e">
            <v>#REF!</v>
          </cell>
          <cell r="AB518" t="e">
            <v>#REF!</v>
          </cell>
          <cell r="AC518" t="e">
            <v>#REF!</v>
          </cell>
          <cell r="AD518" t="e">
            <v>#REF!</v>
          </cell>
          <cell r="AE518" t="e">
            <v>#REF!</v>
          </cell>
          <cell r="AF518" t="e">
            <v>#REF!</v>
          </cell>
          <cell r="AG518" t="e">
            <v>#REF!</v>
          </cell>
        </row>
        <row r="534">
          <cell r="A534" t="str">
            <v>Real Estate Tax Escalation</v>
          </cell>
        </row>
        <row r="535">
          <cell r="C535" t="e">
            <v>#REF!</v>
          </cell>
          <cell r="D535" t="e">
            <v>#REF!</v>
          </cell>
          <cell r="E535" t="e">
            <v>#REF!</v>
          </cell>
          <cell r="F535" t="e">
            <v>#REF!</v>
          </cell>
          <cell r="G535" t="e">
            <v>#REF!</v>
          </cell>
          <cell r="H535" t="e">
            <v>#REF!</v>
          </cell>
          <cell r="I535" t="e">
            <v>#REF!</v>
          </cell>
          <cell r="J535" t="e">
            <v>#REF!</v>
          </cell>
          <cell r="K535" t="e">
            <v>#REF!</v>
          </cell>
          <cell r="L535" t="e">
            <v>#REF!</v>
          </cell>
          <cell r="M535" t="e">
            <v>#REF!</v>
          </cell>
          <cell r="N535" t="e">
            <v>#REF!</v>
          </cell>
          <cell r="O535" t="e">
            <v>#REF!</v>
          </cell>
          <cell r="P535" t="e">
            <v>#REF!</v>
          </cell>
          <cell r="Q535" t="e">
            <v>#REF!</v>
          </cell>
          <cell r="R535" t="e">
            <v>#REF!</v>
          </cell>
          <cell r="S535" t="e">
            <v>#REF!</v>
          </cell>
          <cell r="T535" t="e">
            <v>#REF!</v>
          </cell>
          <cell r="U535" t="e">
            <v>#REF!</v>
          </cell>
          <cell r="V535" t="e">
            <v>#REF!</v>
          </cell>
          <cell r="W535" t="e">
            <v>#REF!</v>
          </cell>
          <cell r="X535" t="e">
            <v>#REF!</v>
          </cell>
          <cell r="Y535" t="e">
            <v>#REF!</v>
          </cell>
          <cell r="Z535" t="e">
            <v>#REF!</v>
          </cell>
          <cell r="AA535" t="e">
            <v>#REF!</v>
          </cell>
          <cell r="AB535" t="e">
            <v>#REF!</v>
          </cell>
          <cell r="AC535" t="e">
            <v>#REF!</v>
          </cell>
          <cell r="AD535" t="e">
            <v>#REF!</v>
          </cell>
          <cell r="AE535" t="e">
            <v>#REF!</v>
          </cell>
          <cell r="AF535" t="e">
            <v>#REF!</v>
          </cell>
          <cell r="AG535" t="e">
            <v>#REF!</v>
          </cell>
        </row>
        <row r="555">
          <cell r="A555" t="str">
            <v>Real Estate Tax Escalation</v>
          </cell>
        </row>
        <row r="556">
          <cell r="C556" t="e">
            <v>#REF!</v>
          </cell>
          <cell r="D556" t="e">
            <v>#REF!</v>
          </cell>
          <cell r="E556" t="e">
            <v>#REF!</v>
          </cell>
          <cell r="F556" t="e">
            <v>#REF!</v>
          </cell>
          <cell r="G556" t="e">
            <v>#REF!</v>
          </cell>
          <cell r="H556" t="e">
            <v>#REF!</v>
          </cell>
          <cell r="I556" t="e">
            <v>#REF!</v>
          </cell>
          <cell r="J556" t="e">
            <v>#REF!</v>
          </cell>
          <cell r="K556" t="e">
            <v>#REF!</v>
          </cell>
          <cell r="L556" t="e">
            <v>#REF!</v>
          </cell>
          <cell r="M556" t="e">
            <v>#REF!</v>
          </cell>
          <cell r="N556" t="e">
            <v>#REF!</v>
          </cell>
          <cell r="O556" t="e">
            <v>#REF!</v>
          </cell>
          <cell r="P556" t="e">
            <v>#REF!</v>
          </cell>
          <cell r="Q556" t="e">
            <v>#REF!</v>
          </cell>
          <cell r="R556" t="e">
            <v>#REF!</v>
          </cell>
          <cell r="S556" t="e">
            <v>#REF!</v>
          </cell>
          <cell r="T556" t="e">
            <v>#REF!</v>
          </cell>
          <cell r="U556" t="e">
            <v>#REF!</v>
          </cell>
          <cell r="V556" t="e">
            <v>#REF!</v>
          </cell>
          <cell r="W556" t="e">
            <v>#REF!</v>
          </cell>
          <cell r="X556" t="e">
            <v>#REF!</v>
          </cell>
          <cell r="Y556" t="e">
            <v>#REF!</v>
          </cell>
          <cell r="Z556" t="e">
            <v>#REF!</v>
          </cell>
          <cell r="AA556" t="e">
            <v>#REF!</v>
          </cell>
          <cell r="AB556" t="e">
            <v>#REF!</v>
          </cell>
          <cell r="AC556" t="e">
            <v>#REF!</v>
          </cell>
          <cell r="AD556" t="e">
            <v>#REF!</v>
          </cell>
          <cell r="AE556" t="e">
            <v>#REF!</v>
          </cell>
          <cell r="AF556" t="e">
            <v>#REF!</v>
          </cell>
          <cell r="AG556" t="e">
            <v>#REF!</v>
          </cell>
        </row>
        <row r="572">
          <cell r="A572" t="str">
            <v>Direct Operating Escalation</v>
          </cell>
        </row>
        <row r="573">
          <cell r="C573" t="e">
            <v>#REF!</v>
          </cell>
          <cell r="D573" t="e">
            <v>#REF!</v>
          </cell>
          <cell r="E573" t="e">
            <v>#REF!</v>
          </cell>
          <cell r="F573" t="e">
            <v>#REF!</v>
          </cell>
          <cell r="G573" t="e">
            <v>#REF!</v>
          </cell>
          <cell r="H573" t="e">
            <v>#REF!</v>
          </cell>
          <cell r="I573" t="e">
            <v>#REF!</v>
          </cell>
          <cell r="J573" t="e">
            <v>#REF!</v>
          </cell>
          <cell r="K573" t="e">
            <v>#REF!</v>
          </cell>
          <cell r="L573" t="e">
            <v>#REF!</v>
          </cell>
          <cell r="M573" t="e">
            <v>#REF!</v>
          </cell>
          <cell r="N573" t="e">
            <v>#REF!</v>
          </cell>
          <cell r="O573" t="e">
            <v>#REF!</v>
          </cell>
          <cell r="P573" t="e">
            <v>#REF!</v>
          </cell>
          <cell r="Q573" t="e">
            <v>#REF!</v>
          </cell>
          <cell r="R573" t="e">
            <v>#REF!</v>
          </cell>
          <cell r="S573" t="e">
            <v>#REF!</v>
          </cell>
          <cell r="T573" t="e">
            <v>#REF!</v>
          </cell>
          <cell r="U573" t="e">
            <v>#REF!</v>
          </cell>
          <cell r="V573" t="e">
            <v>#REF!</v>
          </cell>
          <cell r="W573" t="e">
            <v>#REF!</v>
          </cell>
          <cell r="X573" t="e">
            <v>#REF!</v>
          </cell>
          <cell r="Y573" t="e">
            <v>#REF!</v>
          </cell>
          <cell r="Z573" t="e">
            <v>#REF!</v>
          </cell>
          <cell r="AA573" t="e">
            <v>#REF!</v>
          </cell>
          <cell r="AB573" t="e">
            <v>#REF!</v>
          </cell>
          <cell r="AC573" t="e">
            <v>#REF!</v>
          </cell>
          <cell r="AD573" t="e">
            <v>#REF!</v>
          </cell>
          <cell r="AE573" t="e">
            <v>#REF!</v>
          </cell>
          <cell r="AF573" t="e">
            <v>#REF!</v>
          </cell>
          <cell r="AG573" t="e">
            <v>#REF!</v>
          </cell>
        </row>
        <row r="589">
          <cell r="A589" t="str">
            <v>Utility Escalation</v>
          </cell>
        </row>
        <row r="590">
          <cell r="C590" t="e">
            <v>#REF!</v>
          </cell>
          <cell r="D590" t="e">
            <v>#REF!</v>
          </cell>
          <cell r="E590" t="e">
            <v>#REF!</v>
          </cell>
          <cell r="F590" t="e">
            <v>#REF!</v>
          </cell>
          <cell r="G590" t="e">
            <v>#REF!</v>
          </cell>
          <cell r="H590" t="e">
            <v>#REF!</v>
          </cell>
          <cell r="I590" t="e">
            <v>#REF!</v>
          </cell>
          <cell r="J590" t="e">
            <v>#REF!</v>
          </cell>
          <cell r="K590" t="e">
            <v>#REF!</v>
          </cell>
          <cell r="L590" t="e">
            <v>#REF!</v>
          </cell>
          <cell r="M590" t="e">
            <v>#REF!</v>
          </cell>
          <cell r="N590" t="e">
            <v>#REF!</v>
          </cell>
          <cell r="O590" t="e">
            <v>#REF!</v>
          </cell>
          <cell r="P590" t="e">
            <v>#REF!</v>
          </cell>
          <cell r="Q590" t="e">
            <v>#REF!</v>
          </cell>
          <cell r="R590" t="e">
            <v>#REF!</v>
          </cell>
          <cell r="S590" t="e">
            <v>#REF!</v>
          </cell>
          <cell r="T590" t="e">
            <v>#REF!</v>
          </cell>
          <cell r="U590" t="e">
            <v>#REF!</v>
          </cell>
          <cell r="V590" t="e">
            <v>#REF!</v>
          </cell>
          <cell r="W590" t="e">
            <v>#REF!</v>
          </cell>
          <cell r="X590" t="e">
            <v>#REF!</v>
          </cell>
          <cell r="Y590" t="e">
            <v>#REF!</v>
          </cell>
          <cell r="Z590" t="e">
            <v>#REF!</v>
          </cell>
          <cell r="AA590" t="e">
            <v>#REF!</v>
          </cell>
          <cell r="AB590" t="e">
            <v>#REF!</v>
          </cell>
          <cell r="AC590" t="e">
            <v>#REF!</v>
          </cell>
          <cell r="AD590" t="e">
            <v>#REF!</v>
          </cell>
          <cell r="AE590" t="e">
            <v>#REF!</v>
          </cell>
          <cell r="AF590" t="e">
            <v>#REF!</v>
          </cell>
          <cell r="AG590" t="e">
            <v>#REF!</v>
          </cell>
        </row>
        <row r="607">
          <cell r="A607" t="str">
            <v>Porters' Wage Escalation</v>
          </cell>
        </row>
        <row r="608">
          <cell r="C608" t="e">
            <v>#REF!</v>
          </cell>
          <cell r="D608" t="e">
            <v>#REF!</v>
          </cell>
          <cell r="E608" t="e">
            <v>#REF!</v>
          </cell>
          <cell r="F608" t="e">
            <v>#REF!</v>
          </cell>
          <cell r="G608" t="e">
            <v>#REF!</v>
          </cell>
          <cell r="H608" t="e">
            <v>#REF!</v>
          </cell>
          <cell r="I608" t="e">
            <v>#REF!</v>
          </cell>
          <cell r="J608" t="e">
            <v>#REF!</v>
          </cell>
          <cell r="K608" t="e">
            <v>#REF!</v>
          </cell>
          <cell r="L608" t="e">
            <v>#REF!</v>
          </cell>
          <cell r="M608" t="e">
            <v>#REF!</v>
          </cell>
          <cell r="N608" t="e">
            <v>#REF!</v>
          </cell>
          <cell r="O608" t="e">
            <v>#REF!</v>
          </cell>
          <cell r="P608" t="e">
            <v>#REF!</v>
          </cell>
          <cell r="Q608" t="e">
            <v>#REF!</v>
          </cell>
          <cell r="R608" t="e">
            <v>#REF!</v>
          </cell>
          <cell r="S608" t="e">
            <v>#REF!</v>
          </cell>
          <cell r="T608" t="e">
            <v>#REF!</v>
          </cell>
          <cell r="U608" t="e">
            <v>#REF!</v>
          </cell>
          <cell r="V608" t="e">
            <v>#REF!</v>
          </cell>
          <cell r="W608" t="e">
            <v>#REF!</v>
          </cell>
          <cell r="X608" t="e">
            <v>#REF!</v>
          </cell>
          <cell r="Y608" t="e">
            <v>#REF!</v>
          </cell>
          <cell r="Z608" t="e">
            <v>#REF!</v>
          </cell>
          <cell r="AA608" t="e">
            <v>#REF!</v>
          </cell>
          <cell r="AB608" t="e">
            <v>#REF!</v>
          </cell>
          <cell r="AC608" t="e">
            <v>#REF!</v>
          </cell>
          <cell r="AD608" t="e">
            <v>#REF!</v>
          </cell>
          <cell r="AE608" t="e">
            <v>#REF!</v>
          </cell>
          <cell r="AF608" t="e">
            <v>#REF!</v>
          </cell>
          <cell r="AG608" t="e">
            <v>#REF!</v>
          </cell>
        </row>
        <row r="625">
          <cell r="A625" t="str">
            <v>Porters' Wage Escalation</v>
          </cell>
        </row>
        <row r="626">
          <cell r="C626" t="e">
            <v>#REF!</v>
          </cell>
          <cell r="D626" t="e">
            <v>#REF!</v>
          </cell>
          <cell r="E626" t="e">
            <v>#REF!</v>
          </cell>
          <cell r="F626" t="e">
            <v>#REF!</v>
          </cell>
          <cell r="G626" t="e">
            <v>#REF!</v>
          </cell>
          <cell r="H626" t="e">
            <v>#REF!</v>
          </cell>
          <cell r="I626" t="e">
            <v>#REF!</v>
          </cell>
          <cell r="J626" t="e">
            <v>#REF!</v>
          </cell>
          <cell r="K626" t="e">
            <v>#REF!</v>
          </cell>
          <cell r="L626" t="e">
            <v>#REF!</v>
          </cell>
          <cell r="M626" t="e">
            <v>#REF!</v>
          </cell>
          <cell r="N626" t="e">
            <v>#REF!</v>
          </cell>
          <cell r="O626" t="e">
            <v>#REF!</v>
          </cell>
          <cell r="P626" t="e">
            <v>#REF!</v>
          </cell>
          <cell r="Q626" t="e">
            <v>#REF!</v>
          </cell>
          <cell r="R626" t="e">
            <v>#REF!</v>
          </cell>
          <cell r="S626" t="e">
            <v>#REF!</v>
          </cell>
          <cell r="T626" t="e">
            <v>#REF!</v>
          </cell>
          <cell r="U626" t="e">
            <v>#REF!</v>
          </cell>
          <cell r="V626" t="e">
            <v>#REF!</v>
          </cell>
          <cell r="W626" t="e">
            <v>#REF!</v>
          </cell>
          <cell r="X626" t="e">
            <v>#REF!</v>
          </cell>
          <cell r="Y626" t="e">
            <v>#REF!</v>
          </cell>
          <cell r="Z626" t="e">
            <v>#REF!</v>
          </cell>
          <cell r="AA626" t="e">
            <v>#REF!</v>
          </cell>
          <cell r="AB626" t="e">
            <v>#REF!</v>
          </cell>
          <cell r="AC626" t="e">
            <v>#REF!</v>
          </cell>
          <cell r="AD626" t="e">
            <v>#REF!</v>
          </cell>
          <cell r="AE626" t="e">
            <v>#REF!</v>
          </cell>
          <cell r="AF626" t="e">
            <v>#REF!</v>
          </cell>
          <cell r="AG626" t="e">
            <v>#REF!</v>
          </cell>
        </row>
        <row r="643">
          <cell r="A643" t="str">
            <v>Annual Percentage Increase</v>
          </cell>
        </row>
        <row r="644">
          <cell r="C644" t="e">
            <v>#REF!</v>
          </cell>
          <cell r="D644" t="e">
            <v>#REF!</v>
          </cell>
          <cell r="E644" t="e">
            <v>#REF!</v>
          </cell>
          <cell r="F644" t="e">
            <v>#REF!</v>
          </cell>
          <cell r="G644" t="e">
            <v>#REF!</v>
          </cell>
          <cell r="H644" t="e">
            <v>#REF!</v>
          </cell>
          <cell r="I644" t="e">
            <v>#REF!</v>
          </cell>
          <cell r="J644" t="e">
            <v>#REF!</v>
          </cell>
          <cell r="K644" t="e">
            <v>#REF!</v>
          </cell>
          <cell r="L644" t="e">
            <v>#REF!</v>
          </cell>
          <cell r="M644" t="e">
            <v>#REF!</v>
          </cell>
          <cell r="N644" t="e">
            <v>#REF!</v>
          </cell>
          <cell r="O644" t="e">
            <v>#REF!</v>
          </cell>
          <cell r="P644" t="e">
            <v>#REF!</v>
          </cell>
          <cell r="Q644" t="e">
            <v>#REF!</v>
          </cell>
          <cell r="R644" t="e">
            <v>#REF!</v>
          </cell>
          <cell r="S644" t="e">
            <v>#REF!</v>
          </cell>
          <cell r="T644" t="e">
            <v>#REF!</v>
          </cell>
          <cell r="U644" t="e">
            <v>#REF!</v>
          </cell>
          <cell r="V644" t="e">
            <v>#REF!</v>
          </cell>
          <cell r="W644" t="e">
            <v>#REF!</v>
          </cell>
          <cell r="X644" t="e">
            <v>#REF!</v>
          </cell>
          <cell r="Y644" t="e">
            <v>#REF!</v>
          </cell>
          <cell r="Z644" t="e">
            <v>#REF!</v>
          </cell>
          <cell r="AA644" t="e">
            <v>#REF!</v>
          </cell>
          <cell r="AB644" t="e">
            <v>#REF!</v>
          </cell>
          <cell r="AC644" t="e">
            <v>#REF!</v>
          </cell>
          <cell r="AD644" t="e">
            <v>#REF!</v>
          </cell>
          <cell r="AE644" t="e">
            <v>#REF!</v>
          </cell>
          <cell r="AF644" t="e">
            <v>#REF!</v>
          </cell>
          <cell r="AG644" t="e">
            <v>#REF!</v>
          </cell>
        </row>
        <row r="661">
          <cell r="A661" t="str">
            <v>Cleaning Expenses</v>
          </cell>
        </row>
        <row r="662">
          <cell r="C662" t="e">
            <v>#REF!</v>
          </cell>
          <cell r="D662" t="e">
            <v>#REF!</v>
          </cell>
          <cell r="E662" t="e">
            <v>#REF!</v>
          </cell>
          <cell r="F662" t="e">
            <v>#REF!</v>
          </cell>
          <cell r="G662" t="e">
            <v>#REF!</v>
          </cell>
          <cell r="H662" t="e">
            <v>#REF!</v>
          </cell>
          <cell r="I662" t="e">
            <v>#REF!</v>
          </cell>
          <cell r="J662" t="e">
            <v>#REF!</v>
          </cell>
          <cell r="K662" t="e">
            <v>#REF!</v>
          </cell>
          <cell r="L662" t="e">
            <v>#REF!</v>
          </cell>
          <cell r="M662" t="e">
            <v>#REF!</v>
          </cell>
          <cell r="N662" t="e">
            <v>#REF!</v>
          </cell>
          <cell r="O662" t="e">
            <v>#REF!</v>
          </cell>
          <cell r="P662" t="e">
            <v>#REF!</v>
          </cell>
          <cell r="Q662" t="e">
            <v>#REF!</v>
          </cell>
          <cell r="R662" t="e">
            <v>#REF!</v>
          </cell>
          <cell r="S662" t="e">
            <v>#REF!</v>
          </cell>
          <cell r="T662" t="e">
            <v>#REF!</v>
          </cell>
          <cell r="U662" t="e">
            <v>#REF!</v>
          </cell>
          <cell r="V662" t="e">
            <v>#REF!</v>
          </cell>
          <cell r="W662" t="e">
            <v>#REF!</v>
          </cell>
          <cell r="X662" t="e">
            <v>#REF!</v>
          </cell>
          <cell r="Y662" t="e">
            <v>#REF!</v>
          </cell>
          <cell r="Z662" t="e">
            <v>#REF!</v>
          </cell>
          <cell r="AA662" t="e">
            <v>#REF!</v>
          </cell>
          <cell r="AB662" t="e">
            <v>#REF!</v>
          </cell>
          <cell r="AC662" t="e">
            <v>#REF!</v>
          </cell>
          <cell r="AD662" t="e">
            <v>#REF!</v>
          </cell>
          <cell r="AE662" t="e">
            <v>#REF!</v>
          </cell>
          <cell r="AF662" t="e">
            <v>#REF!</v>
          </cell>
          <cell r="AG662" t="e">
            <v>#REF!</v>
          </cell>
        </row>
        <row r="664">
          <cell r="A664" t="str">
            <v>Additional Costs (TI, Commissions, etc)</v>
          </cell>
        </row>
        <row r="666">
          <cell r="A666" t="str">
            <v>Total Rent as Escalated</v>
          </cell>
        </row>
        <row r="667">
          <cell r="C667" t="e">
            <v>#REF!</v>
          </cell>
          <cell r="D667" t="e">
            <v>#REF!</v>
          </cell>
          <cell r="E667" t="e">
            <v>#REF!</v>
          </cell>
          <cell r="F667" t="e">
            <v>#REF!</v>
          </cell>
          <cell r="G667" t="e">
            <v>#REF!</v>
          </cell>
          <cell r="H667" t="e">
            <v>#REF!</v>
          </cell>
          <cell r="I667" t="e">
            <v>#REF!</v>
          </cell>
          <cell r="J667" t="e">
            <v>#REF!</v>
          </cell>
          <cell r="K667" t="e">
            <v>#REF!</v>
          </cell>
          <cell r="L667" t="e">
            <v>#REF!</v>
          </cell>
          <cell r="M667" t="e">
            <v>#REF!</v>
          </cell>
          <cell r="N667" t="e">
            <v>#REF!</v>
          </cell>
          <cell r="O667" t="e">
            <v>#REF!</v>
          </cell>
          <cell r="P667" t="e">
            <v>#REF!</v>
          </cell>
          <cell r="Q667" t="e">
            <v>#REF!</v>
          </cell>
          <cell r="R667" t="e">
            <v>#REF!</v>
          </cell>
          <cell r="S667" t="e">
            <v>#REF!</v>
          </cell>
          <cell r="T667" t="e">
            <v>#REF!</v>
          </cell>
          <cell r="U667" t="e">
            <v>#REF!</v>
          </cell>
          <cell r="V667" t="e">
            <v>#REF!</v>
          </cell>
          <cell r="W667" t="e">
            <v>#REF!</v>
          </cell>
          <cell r="X667" t="e">
            <v>#REF!</v>
          </cell>
          <cell r="Y667" t="e">
            <v>#REF!</v>
          </cell>
          <cell r="Z667" t="e">
            <v>#REF!</v>
          </cell>
          <cell r="AA667" t="e">
            <v>#REF!</v>
          </cell>
          <cell r="AB667" t="e">
            <v>#REF!</v>
          </cell>
          <cell r="AC667" t="e">
            <v>#REF!</v>
          </cell>
          <cell r="AD667" t="e">
            <v>#REF!</v>
          </cell>
          <cell r="AE667" t="e">
            <v>#REF!</v>
          </cell>
          <cell r="AF667" t="e">
            <v>#REF!</v>
          </cell>
          <cell r="AG667" t="e">
            <v>#REF!</v>
          </cell>
        </row>
        <row r="681">
          <cell r="A681" t="str">
            <v>Commercial Rent Tax</v>
          </cell>
        </row>
        <row r="694">
          <cell r="A694" t="str">
            <v>Income Tax Benefits</v>
          </cell>
        </row>
        <row r="696">
          <cell r="A696" t="str">
            <v>Net Disbursements</v>
          </cell>
        </row>
        <row r="697">
          <cell r="C697" t="e">
            <v>#REF!</v>
          </cell>
          <cell r="D697" t="e">
            <v>#REF!</v>
          </cell>
          <cell r="E697" t="e">
            <v>#REF!</v>
          </cell>
          <cell r="F697" t="e">
            <v>#REF!</v>
          </cell>
          <cell r="G697" t="e">
            <v>#REF!</v>
          </cell>
          <cell r="H697" t="e">
            <v>#REF!</v>
          </cell>
          <cell r="I697" t="e">
            <v>#REF!</v>
          </cell>
          <cell r="J697" t="e">
            <v>#REF!</v>
          </cell>
          <cell r="K697" t="e">
            <v>#REF!</v>
          </cell>
          <cell r="L697" t="e">
            <v>#REF!</v>
          </cell>
          <cell r="M697" t="e">
            <v>#REF!</v>
          </cell>
          <cell r="N697" t="e">
            <v>#REF!</v>
          </cell>
          <cell r="O697" t="e">
            <v>#REF!</v>
          </cell>
          <cell r="P697" t="e">
            <v>#REF!</v>
          </cell>
          <cell r="Q697" t="e">
            <v>#REF!</v>
          </cell>
          <cell r="R697" t="e">
            <v>#REF!</v>
          </cell>
          <cell r="S697" t="e">
            <v>#REF!</v>
          </cell>
          <cell r="T697" t="e">
            <v>#REF!</v>
          </cell>
          <cell r="U697" t="e">
            <v>#REF!</v>
          </cell>
          <cell r="V697" t="e">
            <v>#REF!</v>
          </cell>
          <cell r="W697" t="e">
            <v>#REF!</v>
          </cell>
          <cell r="X697" t="e">
            <v>#REF!</v>
          </cell>
          <cell r="Y697" t="e">
            <v>#REF!</v>
          </cell>
          <cell r="Z697" t="e">
            <v>#REF!</v>
          </cell>
          <cell r="AA697" t="e">
            <v>#REF!</v>
          </cell>
          <cell r="AB697" t="e">
            <v>#REF!</v>
          </cell>
          <cell r="AC697" t="e">
            <v>#REF!</v>
          </cell>
          <cell r="AD697" t="e">
            <v>#REF!</v>
          </cell>
          <cell r="AE697" t="e">
            <v>#REF!</v>
          </cell>
          <cell r="AF697" t="e">
            <v>#REF!</v>
          </cell>
          <cell r="AG697" t="e">
            <v>#REF!</v>
          </cell>
        </row>
        <row r="731">
          <cell r="AI731">
            <v>2</v>
          </cell>
        </row>
        <row r="735">
          <cell r="AI735">
            <v>3</v>
          </cell>
        </row>
        <row r="739">
          <cell r="AI739">
            <v>4</v>
          </cell>
        </row>
        <row r="743">
          <cell r="AI743">
            <v>0</v>
          </cell>
        </row>
        <row r="747">
          <cell r="AI747">
            <v>5</v>
          </cell>
        </row>
        <row r="751">
          <cell r="AI751">
            <v>6</v>
          </cell>
        </row>
        <row r="755">
          <cell r="AI755">
            <v>5</v>
          </cell>
        </row>
        <row r="759">
          <cell r="AI759">
            <v>0</v>
          </cell>
        </row>
        <row r="764">
          <cell r="AI764">
            <v>5</v>
          </cell>
        </row>
        <row r="767">
          <cell r="AI767">
            <v>7</v>
          </cell>
        </row>
        <row r="789">
          <cell r="AI789">
            <v>11</v>
          </cell>
        </row>
        <row r="791">
          <cell r="AI791">
            <v>0</v>
          </cell>
        </row>
      </sheetData>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St. of Ops Board vs Act&amp;Bud"/>
      <sheetName val="QTR GM Analysis Board"/>
      <sheetName val="YTD GM Analysis Board"/>
      <sheetName val="Bal St Board"/>
      <sheetName val="Cash Flow Board"/>
      <sheetName val="QTR GM Analysis Bud Board"/>
      <sheetName val="YTD GM Analysis Bud Board"/>
      <sheetName val="SG&amp;A Retrieve"/>
      <sheetName val="Studio Home Video"/>
    </sheetNames>
    <sheetDataSet>
      <sheetData sheetId="0" refreshError="1"/>
      <sheetData sheetId="1" refreshError="1"/>
      <sheetData sheetId="2" refreshError="1"/>
      <sheetData sheetId="3" refreshError="1"/>
      <sheetData sheetId="4" refreshError="1">
        <row r="21">
          <cell r="AA21" t="str">
            <v>2006</v>
          </cell>
        </row>
        <row r="22">
          <cell r="AA22" t="str">
            <v>2007 vs 2006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High level graph Curr Yr"/>
      <sheetName val="P&amp;L detail Curr Yr"/>
      <sheetName val="Sys Rev Graph Curr Yr"/>
      <sheetName val="Sys Marg Graph Curr Yr"/>
      <sheetName val="Systems detail Curr Yr"/>
      <sheetName val="Installations Curr Yr"/>
      <sheetName val="Install Essbase Curr Yr"/>
      <sheetName val="scrap-July QTD installs"/>
      <sheetName val="Essbase -MTD Feb only"/>
      <sheetName val="Backlog Roll QTD"/>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 Detail Pr Yr"/>
      <sheetName val="Absorption"/>
      <sheetName val="Installations YTD Pr Yr"/>
      <sheetName val="Film Graph Pr Yr"/>
      <sheetName val="Film Summary Pr Yr"/>
      <sheetName val="Film Prod detail Pr Yr"/>
      <sheetName val="Film Dist graph Pr Yr"/>
      <sheetName val="Film Dist by Acct Pr Yr"/>
      <sheetName val="Film Dist detail Pr Yr"/>
      <sheetName val="DMR detail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Retrieve on DMR- pr yr"/>
      <sheetName val="SG&amp;A by Exec-Summary"/>
      <sheetName val="Other Other"/>
      <sheetName val="SG&amp;A by Exec monthly detail"/>
      <sheetName val="SG&amp;A"/>
      <sheetName val="Cash Flow"/>
      <sheetName val="Film Dist Acct Detail"/>
      <sheetName val="Graph Data Curr Yr"/>
      <sheetName val="Graph Data Prior Yr"/>
      <sheetName val="Film Dist"/>
      <sheetName val="Film Prod"/>
      <sheetName val="Backlog Roll History"/>
      <sheetName val="SM2 prints"/>
      <sheetName val="Data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it analysis"/>
      <sheetName val="GL by activity"/>
      <sheetName val="FRSBUD-AFTER"/>
      <sheetName val="PR Cube-AFTER"/>
      <sheetName val="email"/>
      <sheetName val="Check"/>
      <sheetName val="Master List"/>
      <sheetName val="Assump"/>
      <sheetName val="Payroll Cube USD"/>
      <sheetName val="Payroll Cube Local"/>
      <sheetName val="Payroll Cube Accruals"/>
      <sheetName val="Payroll Cube Headcount"/>
      <sheetName val="on call PR"/>
      <sheetName val="FRS USD"/>
      <sheetName val="on call GL"/>
      <sheetName val="exec svgs"/>
      <sheetName val="Support Docs==&gt;"/>
      <sheetName val="empl list"/>
      <sheetName val="hc impact"/>
      <sheetName val="old open positions"/>
      <sheetName val="deactive positions"/>
      <sheetName val="frmr empl"/>
      <sheetName val="Exec Lookup"/>
    </sheetNames>
    <sheetDataSet>
      <sheetData sheetId="0"/>
      <sheetData sheetId="1"/>
      <sheetData sheetId="2"/>
      <sheetData sheetId="3"/>
      <sheetData sheetId="4"/>
      <sheetData sheetId="5"/>
      <sheetData sheetId="6"/>
      <sheetData sheetId="7" refreshError="1">
        <row r="4">
          <cell r="A4" t="str">
            <v>CDN</v>
          </cell>
          <cell r="B4">
            <v>0.92</v>
          </cell>
          <cell r="C4">
            <v>0.92</v>
          </cell>
          <cell r="D4">
            <v>0.92</v>
          </cell>
          <cell r="E4">
            <v>0.92</v>
          </cell>
          <cell r="F4">
            <v>0.92</v>
          </cell>
          <cell r="G4">
            <v>0.92</v>
          </cell>
          <cell r="H4">
            <v>0.92</v>
          </cell>
          <cell r="I4">
            <v>0.92</v>
          </cell>
          <cell r="J4">
            <v>0.92</v>
          </cell>
          <cell r="K4">
            <v>0.92</v>
          </cell>
          <cell r="L4">
            <v>0.92</v>
          </cell>
          <cell r="M4">
            <v>0.92</v>
          </cell>
        </row>
        <row r="5">
          <cell r="A5" t="str">
            <v>USD</v>
          </cell>
          <cell r="B5">
            <v>1</v>
          </cell>
          <cell r="C5">
            <v>1</v>
          </cell>
          <cell r="D5">
            <v>1</v>
          </cell>
          <cell r="E5">
            <v>1</v>
          </cell>
          <cell r="F5">
            <v>1</v>
          </cell>
          <cell r="G5">
            <v>1</v>
          </cell>
          <cell r="H5">
            <v>1</v>
          </cell>
          <cell r="I5">
            <v>1</v>
          </cell>
          <cell r="J5">
            <v>1</v>
          </cell>
          <cell r="K5">
            <v>1</v>
          </cell>
          <cell r="L5">
            <v>1</v>
          </cell>
          <cell r="M5">
            <v>1</v>
          </cell>
        </row>
        <row r="6">
          <cell r="A6" t="str">
            <v>Pounds</v>
          </cell>
          <cell r="B6">
            <v>1.65</v>
          </cell>
          <cell r="C6">
            <v>1.65</v>
          </cell>
          <cell r="D6">
            <v>1.65</v>
          </cell>
          <cell r="E6">
            <v>1.65</v>
          </cell>
          <cell r="F6">
            <v>1.65</v>
          </cell>
          <cell r="G6">
            <v>1.65</v>
          </cell>
          <cell r="H6">
            <v>1.65</v>
          </cell>
          <cell r="I6">
            <v>1.65</v>
          </cell>
          <cell r="J6">
            <v>1.65</v>
          </cell>
          <cell r="K6">
            <v>1.65</v>
          </cell>
          <cell r="L6">
            <v>1.65</v>
          </cell>
          <cell r="M6">
            <v>1.65</v>
          </cell>
        </row>
        <row r="7">
          <cell r="A7" t="str">
            <v>JPY</v>
          </cell>
          <cell r="B7">
            <v>1.042E-2</v>
          </cell>
          <cell r="C7">
            <v>1.042E-2</v>
          </cell>
          <cell r="D7">
            <v>1.042E-2</v>
          </cell>
          <cell r="E7">
            <v>1.042E-2</v>
          </cell>
          <cell r="F7">
            <v>1.042E-2</v>
          </cell>
          <cell r="G7">
            <v>1.042E-2</v>
          </cell>
          <cell r="H7">
            <v>1.042E-2</v>
          </cell>
          <cell r="I7">
            <v>1.042E-2</v>
          </cell>
          <cell r="J7">
            <v>1.042E-2</v>
          </cell>
          <cell r="K7">
            <v>1.042E-2</v>
          </cell>
          <cell r="L7">
            <v>1.042E-2</v>
          </cell>
          <cell r="M7">
            <v>1.042E-2</v>
          </cell>
        </row>
        <row r="8">
          <cell r="A8" t="str">
            <v>Eur 1st</v>
          </cell>
          <cell r="B8">
            <v>1.4140999999999999</v>
          </cell>
          <cell r="C8">
            <v>1.4140999999999999</v>
          </cell>
          <cell r="D8">
            <v>1.4140999999999999</v>
          </cell>
          <cell r="E8">
            <v>1.4140999999999999</v>
          </cell>
          <cell r="F8">
            <v>1.4140999999999999</v>
          </cell>
          <cell r="G8">
            <v>1.4140999999999999</v>
          </cell>
          <cell r="H8">
            <v>1.4140999999999999</v>
          </cell>
          <cell r="I8">
            <v>1.4140999999999999</v>
          </cell>
          <cell r="J8">
            <v>1.4140999999999999</v>
          </cell>
          <cell r="K8">
            <v>1.4140999999999999</v>
          </cell>
          <cell r="L8">
            <v>1.4140999999999999</v>
          </cell>
          <cell r="M8">
            <v>1.4140999999999999</v>
          </cell>
        </row>
        <row r="9">
          <cell r="A9" t="str">
            <v>RMB</v>
          </cell>
          <cell r="B9">
            <v>0.14630000000000001</v>
          </cell>
          <cell r="C9">
            <v>0.14630000000000001</v>
          </cell>
          <cell r="D9">
            <v>0.14630000000000001</v>
          </cell>
          <cell r="E9">
            <v>0.14630000000000001</v>
          </cell>
          <cell r="F9">
            <v>0.14630000000000001</v>
          </cell>
          <cell r="G9">
            <v>0.14630000000000001</v>
          </cell>
          <cell r="H9">
            <v>0.14630000000000001</v>
          </cell>
          <cell r="I9">
            <v>0.14630000000000001</v>
          </cell>
          <cell r="J9">
            <v>0.14630000000000001</v>
          </cell>
          <cell r="K9">
            <v>0.14630000000000001</v>
          </cell>
          <cell r="L9">
            <v>0.14630000000000001</v>
          </cell>
          <cell r="M9">
            <v>0.14630000000000001</v>
          </cell>
        </row>
        <row r="10">
          <cell r="A10" t="str">
            <v>RUB</v>
          </cell>
        </row>
        <row r="25">
          <cell r="B25">
            <v>0.02</v>
          </cell>
        </row>
        <row r="26">
          <cell r="B26">
            <v>0.18729999999999999</v>
          </cell>
        </row>
        <row r="27">
          <cell r="B27">
            <v>0.29499999999999998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row r="2">
          <cell r="A2" t="str">
            <v>A721</v>
          </cell>
          <cell r="B2" t="str">
            <v>Brian Bonnick</v>
          </cell>
        </row>
        <row r="3">
          <cell r="A3" t="str">
            <v>A722</v>
          </cell>
          <cell r="B3" t="str">
            <v>Brian Bonnick</v>
          </cell>
        </row>
        <row r="4">
          <cell r="A4" t="str">
            <v>A723</v>
          </cell>
          <cell r="B4" t="str">
            <v>Brian Bonnick</v>
          </cell>
        </row>
        <row r="5">
          <cell r="A5" t="str">
            <v>A724</v>
          </cell>
          <cell r="B5" t="str">
            <v>Brian Bonnick</v>
          </cell>
        </row>
        <row r="6">
          <cell r="A6" t="str">
            <v>A726</v>
          </cell>
          <cell r="B6" t="str">
            <v>Brian Bonnick</v>
          </cell>
        </row>
        <row r="7">
          <cell r="A7" t="str">
            <v>A727</v>
          </cell>
          <cell r="B7" t="str">
            <v>Brian Bonnick</v>
          </cell>
        </row>
        <row r="8">
          <cell r="A8" t="str">
            <v>A728</v>
          </cell>
          <cell r="B8" t="str">
            <v>Brian Bonnick</v>
          </cell>
        </row>
        <row r="9">
          <cell r="A9" t="str">
            <v>A729</v>
          </cell>
          <cell r="B9" t="str">
            <v>Brian Bonnick</v>
          </cell>
        </row>
        <row r="10">
          <cell r="A10" t="str">
            <v>A730</v>
          </cell>
          <cell r="B10" t="str">
            <v>Brian Bonnick</v>
          </cell>
        </row>
        <row r="11">
          <cell r="A11" t="str">
            <v>A731</v>
          </cell>
          <cell r="B11" t="str">
            <v>Brian Bonnick</v>
          </cell>
        </row>
        <row r="12">
          <cell r="A12" t="str">
            <v>A732</v>
          </cell>
          <cell r="B12" t="str">
            <v>Brian Bonnick</v>
          </cell>
        </row>
        <row r="13">
          <cell r="A13" t="str">
            <v>A702</v>
          </cell>
          <cell r="B13" t="str">
            <v>CEO's</v>
          </cell>
        </row>
        <row r="14">
          <cell r="A14" t="str">
            <v>N500</v>
          </cell>
          <cell r="B14" t="str">
            <v>David Keighley</v>
          </cell>
        </row>
        <row r="15">
          <cell r="A15" t="str">
            <v>N510</v>
          </cell>
          <cell r="B15" t="str">
            <v>David Keighley</v>
          </cell>
        </row>
        <row r="16">
          <cell r="A16" t="str">
            <v>N765</v>
          </cell>
          <cell r="B16" t="str">
            <v>David Keighley</v>
          </cell>
        </row>
        <row r="17">
          <cell r="A17" t="str">
            <v>A703</v>
          </cell>
          <cell r="B17" t="str">
            <v>Joe Sparacio - Finance</v>
          </cell>
        </row>
        <row r="18">
          <cell r="A18" t="str">
            <v>A741</v>
          </cell>
          <cell r="B18" t="str">
            <v>Joe Sparacio - Finance</v>
          </cell>
        </row>
        <row r="19">
          <cell r="A19" t="str">
            <v>A748</v>
          </cell>
          <cell r="B19" t="str">
            <v>Joe Sparacio - Finance</v>
          </cell>
        </row>
        <row r="20">
          <cell r="A20" t="str">
            <v>A753</v>
          </cell>
          <cell r="B20" t="str">
            <v>Joe Sparacio - Finance</v>
          </cell>
        </row>
        <row r="21">
          <cell r="A21" t="str">
            <v>A705</v>
          </cell>
          <cell r="B21" t="str">
            <v>Joe Sparacio - IS</v>
          </cell>
        </row>
        <row r="22">
          <cell r="A22" t="str">
            <v>A712</v>
          </cell>
          <cell r="B22" t="str">
            <v>Greg Foster</v>
          </cell>
        </row>
        <row r="23">
          <cell r="A23" t="str">
            <v>A717</v>
          </cell>
          <cell r="B23" t="str">
            <v>Greg Foster</v>
          </cell>
        </row>
        <row r="24">
          <cell r="A24" t="str">
            <v>A718</v>
          </cell>
          <cell r="B24" t="str">
            <v>Greg Foster</v>
          </cell>
        </row>
        <row r="25">
          <cell r="A25" t="str">
            <v>A719</v>
          </cell>
          <cell r="B25" t="str">
            <v>Greg Foster</v>
          </cell>
        </row>
        <row r="26">
          <cell r="A26" t="str">
            <v>A720</v>
          </cell>
          <cell r="B26" t="str">
            <v>Greg Foster</v>
          </cell>
        </row>
        <row r="27">
          <cell r="A27" t="str">
            <v>A777</v>
          </cell>
          <cell r="B27" t="str">
            <v>Greg Foster</v>
          </cell>
        </row>
        <row r="28">
          <cell r="A28" t="str">
            <v>A778</v>
          </cell>
          <cell r="B28" t="str">
            <v>Greg Foster</v>
          </cell>
        </row>
        <row r="29">
          <cell r="A29" t="str">
            <v>A711</v>
          </cell>
          <cell r="B29" t="str">
            <v>Larry O'Reilly</v>
          </cell>
        </row>
        <row r="30">
          <cell r="A30" t="str">
            <v>A725</v>
          </cell>
          <cell r="B30" t="str">
            <v>Mark Welton</v>
          </cell>
        </row>
        <row r="31">
          <cell r="A31" t="str">
            <v>A740</v>
          </cell>
          <cell r="B31" t="str">
            <v>Larry O'Reilly</v>
          </cell>
        </row>
        <row r="32">
          <cell r="A32" t="str">
            <v>A744</v>
          </cell>
          <cell r="B32" t="str">
            <v>Larry O'Reilly</v>
          </cell>
        </row>
        <row r="33">
          <cell r="A33" t="str">
            <v>A750</v>
          </cell>
          <cell r="B33" t="str">
            <v>Larry O'Reilly</v>
          </cell>
        </row>
        <row r="34">
          <cell r="A34" t="str">
            <v>A751</v>
          </cell>
          <cell r="B34" t="str">
            <v>Larry O'Reilly</v>
          </cell>
        </row>
        <row r="35">
          <cell r="A35" t="str">
            <v>A714</v>
          </cell>
          <cell r="B35" t="str">
            <v>Mark Welton</v>
          </cell>
        </row>
        <row r="36">
          <cell r="A36" t="str">
            <v>A715</v>
          </cell>
          <cell r="B36" t="str">
            <v>Mark Welton</v>
          </cell>
        </row>
        <row r="37">
          <cell r="A37" t="str">
            <v>A739</v>
          </cell>
          <cell r="B37" t="str">
            <v>Mark Welton</v>
          </cell>
        </row>
        <row r="38">
          <cell r="A38" t="str">
            <v>A754</v>
          </cell>
          <cell r="B38" t="str">
            <v>Mark Welton</v>
          </cell>
        </row>
        <row r="39">
          <cell r="A39" t="str">
            <v>A708</v>
          </cell>
          <cell r="B39" t="str">
            <v>Mary Ruby</v>
          </cell>
        </row>
        <row r="40">
          <cell r="A40" t="str">
            <v>A733</v>
          </cell>
          <cell r="B40" t="str">
            <v>Mary Ruby</v>
          </cell>
        </row>
        <row r="41">
          <cell r="A41" t="str">
            <v>A736</v>
          </cell>
          <cell r="B41" t="str">
            <v>Mary Ruby</v>
          </cell>
        </row>
        <row r="42">
          <cell r="A42" t="str">
            <v>A737</v>
          </cell>
          <cell r="B42" t="str">
            <v>Mary Ruby</v>
          </cell>
        </row>
        <row r="43">
          <cell r="A43" t="str">
            <v>A706</v>
          </cell>
          <cell r="B43" t="str">
            <v>Rob Lister</v>
          </cell>
        </row>
        <row r="44">
          <cell r="A44" t="str">
            <v>A707</v>
          </cell>
          <cell r="B44" t="str">
            <v>Rob Lister</v>
          </cell>
        </row>
        <row r="45">
          <cell r="A45" t="str">
            <v>A734</v>
          </cell>
          <cell r="B45" t="str">
            <v>Rob Lister</v>
          </cell>
        </row>
        <row r="46">
          <cell r="A46" t="str">
            <v>A738</v>
          </cell>
          <cell r="B46" t="str">
            <v>Rob Lister</v>
          </cell>
        </row>
        <row r="47">
          <cell r="A47" t="str">
            <v>A709</v>
          </cell>
          <cell r="B47" t="str">
            <v>CEO's</v>
          </cell>
        </row>
        <row r="48">
          <cell r="A48" t="str">
            <v>A755</v>
          </cell>
          <cell r="B48" t="str">
            <v>Corp/Other</v>
          </cell>
        </row>
        <row r="49">
          <cell r="A49" t="str">
            <v>A735</v>
          </cell>
          <cell r="B49" t="str">
            <v>Rob Lister</v>
          </cell>
        </row>
        <row r="50">
          <cell r="A50" t="str">
            <v>A745</v>
          </cell>
          <cell r="B50" t="str">
            <v>CEO's</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pecial Items"/>
      <sheetName val="Indy"/>
      <sheetName val="Bal Sheet"/>
      <sheetName val="High level graph Curr Yr"/>
      <sheetName val="P&amp;L detail Curr Yr"/>
      <sheetName val="Sys Rev Graph Curr Yr"/>
      <sheetName val="Sys Marg Graph Curr Yr"/>
      <sheetName val="Systems detail Curr Yr"/>
      <sheetName val="STL Curr Yr Qtr"/>
      <sheetName val="scrap-July QTD installs"/>
      <sheetName val="Essbase -MTD Feb only"/>
      <sheetName val="STL Curr Yr YTD"/>
      <sheetName val="Backlog Roll QTD"/>
      <sheetName val="Backlog Roll QTD orginal format"/>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s YTD Pr Yr"/>
      <sheetName val="Install detail"/>
      <sheetName val="Restatement"/>
      <sheetName val="Install Essbase"/>
      <sheetName val="Install ck"/>
      <sheetName val="Absorption"/>
      <sheetName val="Film Graph Pr Yr"/>
      <sheetName val="Film Summary Pr Yr"/>
      <sheetName val="Film Prod detail Pr Yr"/>
      <sheetName val="Film Dist graph Pr Yr"/>
      <sheetName val="Film Dist by Acct Pr Yr"/>
      <sheetName val="Film Dist detail Pr Yr"/>
      <sheetName val="DMR detail Pr Yr"/>
      <sheetName val="Retrieve on DMR-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SG&amp;A by Exec-Summary"/>
      <sheetName val="Other Other"/>
      <sheetName val="SG&amp;A by Exec monthly detail"/>
      <sheetName val="SG&amp;A"/>
      <sheetName val="Cash Flow"/>
      <sheetName val="Cash only"/>
      <sheetName val="Balance Sheet"/>
      <sheetName val="shares"/>
      <sheetName val="Film Dist Acct Detail"/>
      <sheetName val="Graph Data Curr Yr"/>
      <sheetName val="Graph Data Prior Yr"/>
      <sheetName val="Film Prod"/>
      <sheetName val="Film Dist"/>
      <sheetName val="Special Items Essbase"/>
      <sheetName val="Backlog Roll History"/>
      <sheetName val="SM2 prints"/>
    </sheetNames>
    <sheetDataSet>
      <sheetData sheetId="0" refreshError="1">
        <row r="20">
          <cell r="AD20" t="str">
            <v>QTD Jun</v>
          </cell>
        </row>
        <row r="23">
          <cell r="AD23" t="str">
            <v>YTD Jun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ek 0"/>
      <sheetName val="Jul01"/>
      <sheetName val="Jul08"/>
      <sheetName val="Jul15"/>
      <sheetName val="Jul22"/>
      <sheetName val="Jul29"/>
      <sheetName val="Week 6"/>
      <sheetName val="Week 7"/>
      <sheetName val="Week 8"/>
      <sheetName val="Week 9"/>
      <sheetName val="Week 10"/>
      <sheetName val="Week 11"/>
      <sheetName val="Week 12"/>
      <sheetName val="Week 13"/>
      <sheetName val="Week 14"/>
      <sheetName val="Week 15"/>
      <sheetName val="Week 16"/>
      <sheetName val="Week 17"/>
      <sheetName val="Week 18"/>
      <sheetName val="Week 19"/>
      <sheetName val="Week 20"/>
      <sheetName val="Week 21"/>
      <sheetName val="Week 22"/>
      <sheetName val="Week 23"/>
      <sheetName val="Week 24"/>
      <sheetName val="SortSheet"/>
      <sheetName val="Cume"/>
      <sheetName val="EB Jul01"/>
      <sheetName val="EB Jul08"/>
      <sheetName val="EB Jul15"/>
      <sheetName val="EB Jul22"/>
      <sheetName val="Essbase Upload"/>
      <sheetName val="dates"/>
      <sheetName val="Week 3"/>
      <sheetName val="Week 4"/>
      <sheetName val="Week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sh SG&amp;A"/>
      <sheetName val="R&amp;D Summary"/>
      <sheetName val="Gross SG&amp;A (+)"/>
      <sheetName val="Bonus payout (+)"/>
      <sheetName val="Back out Dept 726 (-)"/>
      <sheetName val="Salary fix (+)"/>
      <sheetName val="Kicker"/>
      <sheetName val="R&amp;D essbase"/>
      <sheetName val="Back out non cash (-)"/>
      <sheetName val="DKP SG&amp;A (-)"/>
      <sheetName val="Patents &amp; Trademarks (-)"/>
      <sheetName val="Insurance Pymts &amp; other (+)"/>
      <sheetName val="LA rent worksheet"/>
      <sheetName val="DNU-Backup -old format"/>
      <sheetName val="WMTQOR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2007</v>
          </cell>
        </row>
        <row r="2">
          <cell r="B2" t="str">
            <v>Budget</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to Board Model"/>
      <sheetName val="Summary Page"/>
      <sheetName val="Front Page"/>
      <sheetName val="Summary"/>
      <sheetName val="EBITDA"/>
      <sheetName val="Systems Assump"/>
      <sheetName val="Network size"/>
      <sheetName val="Unit Sales"/>
      <sheetName val="JV (film) deal"/>
      <sheetName val="JV (digital) deal"/>
      <sheetName val="Systems Detail Assump"/>
      <sheetName val="VPF"/>
      <sheetName val="Digital swap out"/>
      <sheetName val="Backpocket"/>
      <sheetName val="Film Summary"/>
      <sheetName val="Library Films"/>
      <sheetName val="DMR"/>
      <sheetName val="GBO build"/>
      <sheetName val="2006 GBO Essbase"/>
      <sheetName val="Network"/>
      <sheetName val="Brad summary"/>
      <sheetName val="Signings comparison"/>
      <sheetName val="Slippage"/>
      <sheetName val="DMR Actuals"/>
      <sheetName val="Cash Tax Estimate"/>
      <sheetName val="New Films"/>
      <sheetName val="Balance Sheet"/>
      <sheetName val="Sponsor LBO"/>
      <sheetName val="Inv Turn Calc"/>
      <sheetName val="Film Cash"/>
      <sheetName val="Cash Flow"/>
      <sheetName val="Deferred Revenue"/>
      <sheetName val="NIL"/>
      <sheetName val="D&amp;A"/>
      <sheetName val="Net Installs"/>
      <sheetName val="Gross Installs"/>
      <sheetName val="Conversions"/>
      <sheetName val="Backlog Summary"/>
      <sheetName val="2006 Signings"/>
      <sheetName val="Other Systems"/>
      <sheetName val="Backlog GT"/>
      <sheetName val="Backlog SR"/>
      <sheetName val="Backlog MPX"/>
      <sheetName val="Settlements &amp; Absorp"/>
      <sheetName val="New GT STL"/>
      <sheetName val="Upgrade"/>
      <sheetName val="New SR"/>
      <sheetName val="New MPX"/>
      <sheetName val="New MPXR"/>
      <sheetName val="Exist Net Purch"/>
      <sheetName val="3D Digital"/>
      <sheetName val="JV film"/>
      <sheetName val="JV digital"/>
      <sheetName val="Upfronts -Revenue vs. Cash"/>
      <sheetName val="Upf 2006"/>
      <sheetName val="Upf 2004A 2005A"/>
      <sheetName val="2005 Signings"/>
      <sheetName val="Act Fcst P&amp;L"/>
      <sheetName val="Existing JVs"/>
      <sheetName val="2005 2006 Library"/>
      <sheetName val="Ki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 val="Summary"/>
      <sheetName val="Sheet1"/>
      <sheetName val="0905 Black Book Draft 1 (Oct 12"/>
    </sheetNames>
    <sheetDataSet>
      <sheetData sheetId="0" refreshError="1"/>
      <sheetData sheetId="1" refreshError="1"/>
      <sheetData sheetId="2" refreshError="1"/>
      <sheetData sheetId="3" refreshError="1"/>
      <sheetData sheetId="4" refreshError="1">
        <row r="18">
          <cell r="AA18" t="str">
            <v>2005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polation"/>
      <sheetName val="Data"/>
      <sheetName val="theatre"/>
      <sheetName val="email"/>
      <sheetName val="theatre (2)"/>
    </sheetNames>
    <sheetDataSet>
      <sheetData sheetId="0" refreshError="1"/>
      <sheetData sheetId="1" refreshError="1">
        <row r="4">
          <cell r="A4" t="str">
            <v>T708</v>
          </cell>
          <cell r="B4" t="str">
            <v>Crossgates Mall 18 + IMAX</v>
          </cell>
          <cell r="C4" t="str">
            <v>Albany</v>
          </cell>
          <cell r="D4">
            <v>72251</v>
          </cell>
        </row>
        <row r="5">
          <cell r="A5" t="str">
            <v>T831</v>
          </cell>
          <cell r="B5" t="str">
            <v>Hoffman 21 + IMAX</v>
          </cell>
          <cell r="C5" t="str">
            <v>Alexandria</v>
          </cell>
          <cell r="D5">
            <v>92720</v>
          </cell>
        </row>
        <row r="6">
          <cell r="A6" t="str">
            <v>T735</v>
          </cell>
          <cell r="B6" t="str">
            <v>Aliso Viejo Stadium 20</v>
          </cell>
          <cell r="C6" t="str">
            <v>Aliso Viejo</v>
          </cell>
          <cell r="D6">
            <v>65106</v>
          </cell>
        </row>
        <row r="7">
          <cell r="A7" t="str">
            <v>T843</v>
          </cell>
          <cell r="B7" t="str">
            <v>Altamonte Mall 18 with IMAX</v>
          </cell>
          <cell r="C7" t="str">
            <v>Altamonte Springs</v>
          </cell>
          <cell r="D7">
            <v>55412</v>
          </cell>
        </row>
        <row r="8">
          <cell r="A8" t="str">
            <v>T616</v>
          </cell>
          <cell r="B8" t="str">
            <v>CinemaFusion 14 + IMAX</v>
          </cell>
          <cell r="C8" t="str">
            <v>Anaheim</v>
          </cell>
          <cell r="D8">
            <v>67324</v>
          </cell>
        </row>
        <row r="9">
          <cell r="A9" t="str">
            <v>T172</v>
          </cell>
          <cell r="B9" t="str">
            <v>Great Clips IMAX Theatre</v>
          </cell>
          <cell r="C9" t="str">
            <v>Apple Valley</v>
          </cell>
          <cell r="D9">
            <v>95946</v>
          </cell>
        </row>
        <row r="10">
          <cell r="A10" t="str">
            <v>T877</v>
          </cell>
          <cell r="B10" t="str">
            <v>Santa Anita 16</v>
          </cell>
          <cell r="C10" t="str">
            <v>Arcadia</v>
          </cell>
          <cell r="D10">
            <v>55174</v>
          </cell>
        </row>
        <row r="11">
          <cell r="A11" t="str">
            <v>T395</v>
          </cell>
          <cell r="B11" t="str">
            <v>Tropicana IMAX Theatre</v>
          </cell>
          <cell r="C11" t="str">
            <v>Atlantic City</v>
          </cell>
          <cell r="D11">
            <v>46496</v>
          </cell>
        </row>
        <row r="12">
          <cell r="A12" t="str">
            <v>T714</v>
          </cell>
          <cell r="B12" t="str">
            <v>Augusta Exchange Stadium 20</v>
          </cell>
          <cell r="C12" t="str">
            <v>Augusta</v>
          </cell>
          <cell r="D12">
            <v>57943</v>
          </cell>
        </row>
        <row r="13">
          <cell r="A13" t="str">
            <v>T263</v>
          </cell>
          <cell r="B13" t="str">
            <v xml:space="preserve">Bob Bullock Texas State History Museum </v>
          </cell>
          <cell r="C13" t="str">
            <v>Austin</v>
          </cell>
          <cell r="D13">
            <v>105610</v>
          </cell>
        </row>
        <row r="14">
          <cell r="A14" t="str">
            <v>T841</v>
          </cell>
          <cell r="B14" t="str">
            <v>Aventura Mall 24</v>
          </cell>
          <cell r="C14" t="str">
            <v>Aventura</v>
          </cell>
          <cell r="D14">
            <v>63988</v>
          </cell>
        </row>
        <row r="15">
          <cell r="A15" t="str">
            <v>T839</v>
          </cell>
          <cell r="B15" t="str">
            <v>White Marsh 16</v>
          </cell>
          <cell r="C15" t="str">
            <v>Baltimore</v>
          </cell>
          <cell r="D15">
            <v>78574</v>
          </cell>
        </row>
        <row r="16">
          <cell r="A16" t="str">
            <v>T577</v>
          </cell>
          <cell r="B16" t="str">
            <v>Randall 15 + IMAX</v>
          </cell>
          <cell r="C16" t="str">
            <v>Batavia</v>
          </cell>
          <cell r="D16">
            <v>45014</v>
          </cell>
        </row>
        <row r="17">
          <cell r="A17" t="str">
            <v>T763</v>
          </cell>
          <cell r="B17" t="str">
            <v>Lincoln Square Cin 16</v>
          </cell>
          <cell r="C17" t="str">
            <v>Bellevue</v>
          </cell>
          <cell r="D17">
            <v>103776</v>
          </cell>
        </row>
        <row r="18">
          <cell r="A18" t="str">
            <v>T834</v>
          </cell>
          <cell r="B18" t="str">
            <v>Neshaminy 24</v>
          </cell>
          <cell r="C18" t="str">
            <v>Bensalem</v>
          </cell>
          <cell r="D18">
            <v>68876</v>
          </cell>
        </row>
        <row r="19">
          <cell r="A19" t="str">
            <v>T420</v>
          </cell>
          <cell r="B19" t="str">
            <v>Edwards Boise Stadium 20 + IMAX</v>
          </cell>
          <cell r="C19" t="str">
            <v>Boise</v>
          </cell>
          <cell r="D19"/>
        </row>
        <row r="20">
          <cell r="A20" t="str">
            <v>T256</v>
          </cell>
          <cell r="B20" t="str">
            <v>New England Aquarium</v>
          </cell>
          <cell r="C20" t="str">
            <v>Boston</v>
          </cell>
          <cell r="D20"/>
        </row>
        <row r="21">
          <cell r="A21" t="str">
            <v>T709</v>
          </cell>
          <cell r="B21" t="str">
            <v>Sheepshead Bay 14</v>
          </cell>
          <cell r="C21" t="str">
            <v>Brooklyn</v>
          </cell>
          <cell r="D21">
            <v>71134</v>
          </cell>
        </row>
        <row r="22">
          <cell r="A22" t="str">
            <v>T279</v>
          </cell>
          <cell r="B22" t="str">
            <v>Mall Of Georgia Stadium 20</v>
          </cell>
          <cell r="C22" t="str">
            <v>Buford</v>
          </cell>
          <cell r="D22">
            <v>94124</v>
          </cell>
        </row>
        <row r="23">
          <cell r="A23" t="str">
            <v>T854</v>
          </cell>
          <cell r="B23" t="str">
            <v>Burbank 30</v>
          </cell>
          <cell r="C23" t="str">
            <v>Burbank</v>
          </cell>
          <cell r="D23">
            <v>86558</v>
          </cell>
        </row>
        <row r="24">
          <cell r="A24" t="str">
            <v>T239</v>
          </cell>
          <cell r="B24" t="str">
            <v>Scotiabank Theatre Chinook</v>
          </cell>
          <cell r="C24" t="str">
            <v>Calgary</v>
          </cell>
          <cell r="D24"/>
        </row>
        <row r="25">
          <cell r="A25" t="str">
            <v>T731</v>
          </cell>
          <cell r="B25" t="str">
            <v>Camarillo Palace Stadium 12</v>
          </cell>
          <cell r="C25" t="str">
            <v>Camarillo</v>
          </cell>
          <cell r="D25">
            <v>50942</v>
          </cell>
        </row>
        <row r="26">
          <cell r="A26" t="str">
            <v>T135</v>
          </cell>
          <cell r="B26" t="str">
            <v>Kennedy Space Center</v>
          </cell>
          <cell r="C26" t="str">
            <v>Cape Canaveral</v>
          </cell>
          <cell r="D26">
            <v>41513</v>
          </cell>
        </row>
        <row r="27">
          <cell r="A27" t="str">
            <v>T173</v>
          </cell>
          <cell r="B27" t="str">
            <v>Desert IMAX Theatre</v>
          </cell>
          <cell r="C27" t="str">
            <v>Cathedral City</v>
          </cell>
          <cell r="D27"/>
        </row>
        <row r="28">
          <cell r="A28" t="str">
            <v>T850</v>
          </cell>
          <cell r="B28" t="str">
            <v>Century City 15</v>
          </cell>
          <cell r="C28" t="str">
            <v>Century City</v>
          </cell>
          <cell r="D28">
            <v>64051</v>
          </cell>
        </row>
        <row r="29">
          <cell r="A29" t="str">
            <v>T396</v>
          </cell>
          <cell r="B29" t="str">
            <v>Udvar-Hazy Center IMAX</v>
          </cell>
          <cell r="C29" t="str">
            <v>Chantilly</v>
          </cell>
          <cell r="D29">
            <v>66903</v>
          </cell>
        </row>
        <row r="30">
          <cell r="A30" t="str">
            <v>T069</v>
          </cell>
          <cell r="B30" t="str">
            <v>Discovery Place Charlotte Observer Dome Theatre</v>
          </cell>
          <cell r="C30" t="str">
            <v>Charlotte</v>
          </cell>
          <cell r="D30"/>
        </row>
        <row r="31">
          <cell r="A31" t="str">
            <v>T724</v>
          </cell>
          <cell r="B31" t="str">
            <v>Stonecrest At Piper Glen Stadium 22</v>
          </cell>
          <cell r="C31" t="str">
            <v>Charlotte</v>
          </cell>
          <cell r="D31">
            <v>57170</v>
          </cell>
        </row>
        <row r="32">
          <cell r="A32" t="str">
            <v>T835</v>
          </cell>
          <cell r="B32" t="str">
            <v>Cherry Hill 24</v>
          </cell>
          <cell r="C32" t="str">
            <v>Cherry Hill</v>
          </cell>
          <cell r="D32">
            <v>81409</v>
          </cell>
        </row>
        <row r="33">
          <cell r="A33" t="str">
            <v>T158</v>
          </cell>
          <cell r="B33" t="str">
            <v>Navy Pier IMAX Theatre</v>
          </cell>
          <cell r="C33" t="str">
            <v>Chicago</v>
          </cell>
          <cell r="D33">
            <v>131662</v>
          </cell>
        </row>
        <row r="34">
          <cell r="A34" t="str">
            <v>T453</v>
          </cell>
          <cell r="B34" t="str">
            <v>Springdale 18: Cinema De Lux</v>
          </cell>
          <cell r="C34" t="str">
            <v>Cincinnati</v>
          </cell>
          <cell r="D34">
            <v>39779</v>
          </cell>
        </row>
        <row r="35">
          <cell r="A35" t="str">
            <v>T560</v>
          </cell>
          <cell r="B35" t="str">
            <v>City Lights Theaters - Colleyville IMAX (new name tbc)</v>
          </cell>
          <cell r="C35" t="str">
            <v>Colleyville</v>
          </cell>
          <cell r="D35"/>
        </row>
        <row r="36">
          <cell r="A36" t="str">
            <v>T283</v>
          </cell>
          <cell r="B36" t="str">
            <v>Carefree Circle 17 + IMAX</v>
          </cell>
          <cell r="C36" t="str">
            <v>Colorado Springs</v>
          </cell>
          <cell r="D36"/>
        </row>
        <row r="37">
          <cell r="A37" t="str">
            <v>T833</v>
          </cell>
          <cell r="B37" t="str">
            <v>Columbia 14</v>
          </cell>
          <cell r="C37" t="str">
            <v>Columbia</v>
          </cell>
          <cell r="D37">
            <v>62334</v>
          </cell>
        </row>
        <row r="38">
          <cell r="A38" t="str">
            <v>T496</v>
          </cell>
          <cell r="B38" t="str">
            <v>Easton Town Center 30 with IMAX</v>
          </cell>
          <cell r="C38" t="str">
            <v>Columbus</v>
          </cell>
          <cell r="D38">
            <v>54612</v>
          </cell>
        </row>
        <row r="39">
          <cell r="A39" t="str">
            <v>T628</v>
          </cell>
          <cell r="B39" t="str">
            <v>Star Cinema 16 + IMAX Council Bluffs</v>
          </cell>
          <cell r="C39" t="str">
            <v>Council Bluffs</v>
          </cell>
          <cell r="D39">
            <v>45249</v>
          </cell>
        </row>
        <row r="40">
          <cell r="A40" t="str">
            <v>T250</v>
          </cell>
          <cell r="B40" t="str">
            <v>Cinemark Dallas 17 + IMAX</v>
          </cell>
          <cell r="C40" t="str">
            <v>Dallas</v>
          </cell>
          <cell r="D40">
            <v>58866</v>
          </cell>
        </row>
        <row r="41">
          <cell r="A41" t="str">
            <v>T314</v>
          </cell>
          <cell r="B41" t="str">
            <v>Putnam Museum &amp; IMAX</v>
          </cell>
          <cell r="C41" t="str">
            <v>Davenport</v>
          </cell>
          <cell r="D41"/>
        </row>
        <row r="42">
          <cell r="A42" t="str">
            <v>T266</v>
          </cell>
          <cell r="B42" t="str">
            <v>Henry Ford IMAX</v>
          </cell>
          <cell r="C42" t="str">
            <v>Dearborn</v>
          </cell>
          <cell r="D42">
            <v>87614</v>
          </cell>
        </row>
        <row r="43">
          <cell r="A43" t="str">
            <v>T743</v>
          </cell>
          <cell r="B43" t="str">
            <v>Deer Park</v>
          </cell>
          <cell r="C43" t="str">
            <v>Deer Park</v>
          </cell>
          <cell r="D43">
            <v>73097</v>
          </cell>
        </row>
        <row r="44">
          <cell r="A44" t="str">
            <v>T419</v>
          </cell>
          <cell r="B44" t="str">
            <v>UA Colorado Center 9 + IMAX</v>
          </cell>
          <cell r="C44" t="str">
            <v>Denver</v>
          </cell>
          <cell r="D44">
            <v>108603</v>
          </cell>
        </row>
        <row r="45">
          <cell r="A45" t="str">
            <v>T405</v>
          </cell>
          <cell r="B45" t="str">
            <v>Science Center of Iowa Blank IMAX Dome Theater</v>
          </cell>
          <cell r="C45" t="str">
            <v>Des Moines</v>
          </cell>
          <cell r="D45"/>
        </row>
        <row r="46">
          <cell r="A46" t="str">
            <v>T006</v>
          </cell>
          <cell r="B46" t="str">
            <v>Detroit Science Center</v>
          </cell>
          <cell r="C46" t="str">
            <v>Detroit</v>
          </cell>
          <cell r="D46">
            <v>23333</v>
          </cell>
        </row>
        <row r="47">
          <cell r="A47" t="str">
            <v>T222</v>
          </cell>
          <cell r="B47" t="str">
            <v>Hacienda Crossing Stadium 20 + IMAX</v>
          </cell>
          <cell r="C47" t="str">
            <v>Dublin</v>
          </cell>
          <cell r="D47">
            <v>123860</v>
          </cell>
        </row>
        <row r="48">
          <cell r="A48" t="str">
            <v>T242</v>
          </cell>
          <cell r="B48" t="str">
            <v>Scotiabank Theatre West Edmonton Mall</v>
          </cell>
          <cell r="C48" t="str">
            <v>Edmonton</v>
          </cell>
          <cell r="D48"/>
        </row>
        <row r="49">
          <cell r="A49" t="str">
            <v>T739</v>
          </cell>
          <cell r="B49" t="str">
            <v>El Dorado Hills Stadium 14</v>
          </cell>
          <cell r="C49" t="str">
            <v>El Dorado Hills</v>
          </cell>
          <cell r="D49">
            <v>81147</v>
          </cell>
        </row>
        <row r="50">
          <cell r="A50" t="str">
            <v>T855</v>
          </cell>
          <cell r="B50" t="str">
            <v>Bay Street 16</v>
          </cell>
          <cell r="C50" t="str">
            <v>Emeryville</v>
          </cell>
          <cell r="D50">
            <v>72627</v>
          </cell>
        </row>
        <row r="51">
          <cell r="A51" t="str">
            <v>T718</v>
          </cell>
          <cell r="B51" t="str">
            <v xml:space="preserve">Escondido Stadium 16 </v>
          </cell>
          <cell r="C51" t="str">
            <v>Escondido</v>
          </cell>
          <cell r="D51">
            <v>59179</v>
          </cell>
        </row>
        <row r="52">
          <cell r="A52" t="str">
            <v>T445</v>
          </cell>
          <cell r="B52" t="str">
            <v>Showplace Cinemas East 18</v>
          </cell>
          <cell r="C52" t="str">
            <v>Evansville</v>
          </cell>
          <cell r="D52"/>
        </row>
        <row r="53">
          <cell r="A53" t="str">
            <v>T728</v>
          </cell>
          <cell r="B53" t="str">
            <v>Fairfield Stadium 16</v>
          </cell>
          <cell r="C53" t="str">
            <v>Fairfield</v>
          </cell>
          <cell r="D53">
            <v>65514</v>
          </cell>
        </row>
        <row r="54">
          <cell r="A54" t="str">
            <v>T483</v>
          </cell>
          <cell r="B54" t="str">
            <v>Star Cinema IMAX Fitchburg/Madison</v>
          </cell>
          <cell r="C54" t="str">
            <v>Fitchburg</v>
          </cell>
          <cell r="D54">
            <v>46320</v>
          </cell>
        </row>
        <row r="55">
          <cell r="A55" t="str">
            <v>T071</v>
          </cell>
          <cell r="B55" t="str">
            <v>AutoNation @ MODS (Blockbuster)</v>
          </cell>
          <cell r="C55" t="str">
            <v>Fort Lauderdale</v>
          </cell>
          <cell r="D55">
            <v>69009</v>
          </cell>
        </row>
        <row r="56">
          <cell r="A56" t="str">
            <v>T730</v>
          </cell>
          <cell r="B56" t="str">
            <v>Gulf Coast Town Center</v>
          </cell>
          <cell r="C56" t="str">
            <v>Fort Myers</v>
          </cell>
          <cell r="D56">
            <v>65561</v>
          </cell>
        </row>
        <row r="57">
          <cell r="A57" t="str">
            <v>T016</v>
          </cell>
          <cell r="B57" t="str">
            <v>Fort Worth Museum Omni Theater</v>
          </cell>
          <cell r="C57" t="str">
            <v>Fort Worth</v>
          </cell>
          <cell r="D57"/>
        </row>
        <row r="58">
          <cell r="A58" t="str">
            <v>T413</v>
          </cell>
          <cell r="B58" t="str">
            <v>Edwards Fresno Stadium 22</v>
          </cell>
          <cell r="C58" t="str">
            <v>Fresno</v>
          </cell>
          <cell r="D58">
            <v>70310</v>
          </cell>
        </row>
        <row r="59">
          <cell r="A59" t="str">
            <v>T110</v>
          </cell>
          <cell r="B59" t="str">
            <v xml:space="preserve">Grumman IMAX @ Cradle of Aviation </v>
          </cell>
          <cell r="C59" t="str">
            <v>Garden City</v>
          </cell>
          <cell r="D59">
            <v>61519</v>
          </cell>
        </row>
        <row r="60">
          <cell r="A60" t="str">
            <v>T293</v>
          </cell>
          <cell r="B60" t="str">
            <v>SilverCity Gloucester</v>
          </cell>
          <cell r="C60" t="str">
            <v>Gloucester-Ottawa</v>
          </cell>
          <cell r="D60">
            <v>92517</v>
          </cell>
        </row>
        <row r="61">
          <cell r="A61" t="str">
            <v>T609</v>
          </cell>
          <cell r="B61" t="str">
            <v>Trillium Cinema 14</v>
          </cell>
          <cell r="C61" t="str">
            <v>Grand Blanc</v>
          </cell>
          <cell r="D61">
            <v>52342</v>
          </cell>
        </row>
        <row r="62">
          <cell r="A62" t="str">
            <v>T362</v>
          </cell>
          <cell r="B62" t="str">
            <v>Celebration Cinema + IMAX Grand Rapids</v>
          </cell>
          <cell r="C62" t="str">
            <v>Grand Rapids</v>
          </cell>
          <cell r="D62">
            <v>55785</v>
          </cell>
        </row>
        <row r="63">
          <cell r="A63" t="str">
            <v>T201</v>
          </cell>
          <cell r="B63" t="str">
            <v>Empire 17 + IMAX</v>
          </cell>
          <cell r="C63" t="str">
            <v>Halifax</v>
          </cell>
          <cell r="D63">
            <v>49952</v>
          </cell>
        </row>
        <row r="64">
          <cell r="A64" t="str">
            <v>T836</v>
          </cell>
          <cell r="B64" t="str">
            <v>Hamilton 24</v>
          </cell>
          <cell r="C64" t="str">
            <v>Hamilton</v>
          </cell>
          <cell r="D64">
            <v>78235</v>
          </cell>
        </row>
        <row r="65">
          <cell r="A65" t="str">
            <v>T436</v>
          </cell>
          <cell r="B65" t="str">
            <v>Riverside IMAX @ VASC</v>
          </cell>
          <cell r="C65" t="str">
            <v>Hampton</v>
          </cell>
          <cell r="D65">
            <v>33535</v>
          </cell>
        </row>
        <row r="66">
          <cell r="A66" t="str">
            <v>T859</v>
          </cell>
          <cell r="B66" t="str">
            <v>Elmwood Palace 20</v>
          </cell>
          <cell r="C66" t="str">
            <v>Harahan</v>
          </cell>
          <cell r="D66">
            <v>60054</v>
          </cell>
        </row>
        <row r="67">
          <cell r="A67" t="str">
            <v>T171</v>
          </cell>
          <cell r="B67" t="str">
            <v>Whitaker Center Select Medical IMAX</v>
          </cell>
          <cell r="C67" t="str">
            <v>Harrisburg</v>
          </cell>
          <cell r="D67"/>
        </row>
        <row r="68">
          <cell r="A68" t="str">
            <v>T654</v>
          </cell>
          <cell r="B68" t="str">
            <v>Sunset Station (Las Vegas)</v>
          </cell>
          <cell r="C68" t="str">
            <v>Henderson</v>
          </cell>
          <cell r="D68">
            <v>57560</v>
          </cell>
        </row>
        <row r="69">
          <cell r="A69" t="str">
            <v>T862</v>
          </cell>
          <cell r="B69" t="str">
            <v>Highland Ranch 24</v>
          </cell>
          <cell r="C69" t="str">
            <v>Highland Ranch</v>
          </cell>
          <cell r="D69">
            <v>56877</v>
          </cell>
        </row>
        <row r="70">
          <cell r="A70" t="str">
            <v>T861</v>
          </cell>
          <cell r="B70" t="str">
            <v>Waterfront 22</v>
          </cell>
          <cell r="C70" t="str">
            <v>Homestead</v>
          </cell>
          <cell r="D70">
            <v>56172</v>
          </cell>
        </row>
        <row r="71">
          <cell r="A71" t="str">
            <v>T732</v>
          </cell>
          <cell r="B71" t="str">
            <v>Dole Cannery 18</v>
          </cell>
          <cell r="C71" t="str">
            <v>Honolulu</v>
          </cell>
          <cell r="D71">
            <v>77703</v>
          </cell>
        </row>
        <row r="72">
          <cell r="A72" t="str">
            <v>T613</v>
          </cell>
          <cell r="B72" t="str">
            <v>Cinemagic + IMAX in Hooksett</v>
          </cell>
          <cell r="C72" t="str">
            <v>Hooksett</v>
          </cell>
          <cell r="D72">
            <v>72794</v>
          </cell>
        </row>
        <row r="73">
          <cell r="A73" t="str">
            <v>T409</v>
          </cell>
          <cell r="B73" t="str">
            <v>Edwards Houston Marq*e 23 + IMAX</v>
          </cell>
          <cell r="C73" t="str">
            <v>Houston</v>
          </cell>
          <cell r="D73">
            <v>108413</v>
          </cell>
        </row>
        <row r="74">
          <cell r="A74" t="str">
            <v>T852</v>
          </cell>
          <cell r="B74" t="str">
            <v>Gulf Pointe 30</v>
          </cell>
          <cell r="C74" t="str">
            <v>Houston</v>
          </cell>
          <cell r="D74">
            <v>21390</v>
          </cell>
        </row>
        <row r="75">
          <cell r="A75" t="str">
            <v>T581</v>
          </cell>
          <cell r="B75" t="str">
            <v>Silverado Station 18 + IMAX</v>
          </cell>
          <cell r="C75" t="str">
            <v>Houston</v>
          </cell>
          <cell r="D75">
            <v>75800</v>
          </cell>
        </row>
        <row r="76">
          <cell r="A76" t="str">
            <v>T023</v>
          </cell>
          <cell r="B76" t="str">
            <v>Spacedome @ U.S. Space &amp; Rocket Center</v>
          </cell>
          <cell r="C76" t="str">
            <v>Huntsville</v>
          </cell>
          <cell r="D76">
            <v>24790</v>
          </cell>
        </row>
        <row r="77">
          <cell r="A77" t="str">
            <v>T615</v>
          </cell>
          <cell r="B77" t="str">
            <v>ShowPlace 16 + IMAX (retro)</v>
          </cell>
          <cell r="C77" t="str">
            <v>Indianapolis</v>
          </cell>
          <cell r="D77">
            <v>58504</v>
          </cell>
        </row>
        <row r="78">
          <cell r="A78" t="str">
            <v>T141</v>
          </cell>
          <cell r="B78" t="str">
            <v>White River IMAX</v>
          </cell>
          <cell r="C78" t="str">
            <v>Indianapolis</v>
          </cell>
          <cell r="D78"/>
        </row>
        <row r="79">
          <cell r="A79" t="str">
            <v>T410</v>
          </cell>
          <cell r="B79" t="str">
            <v>Edwards Irvine Spectrum 21 + IMAX</v>
          </cell>
          <cell r="C79" t="str">
            <v>Irvine</v>
          </cell>
          <cell r="D79">
            <v>171452</v>
          </cell>
        </row>
        <row r="80">
          <cell r="A80" t="str">
            <v>T845</v>
          </cell>
          <cell r="B80" t="str">
            <v>Regency 24</v>
          </cell>
          <cell r="C80" t="str">
            <v>Jacksonville</v>
          </cell>
          <cell r="D80">
            <v>43397</v>
          </cell>
        </row>
        <row r="81">
          <cell r="A81" t="str">
            <v>T194</v>
          </cell>
          <cell r="B81" t="str">
            <v>World Golf Hall of Fame IMAX</v>
          </cell>
          <cell r="C81" t="str">
            <v>Jacksonville</v>
          </cell>
          <cell r="D81">
            <v>45639</v>
          </cell>
        </row>
        <row r="82">
          <cell r="A82" t="str">
            <v>T872</v>
          </cell>
          <cell r="B82" t="str">
            <v>Barrywoods 24</v>
          </cell>
          <cell r="C82" t="str">
            <v>Kansas City</v>
          </cell>
          <cell r="D82">
            <v>47703</v>
          </cell>
        </row>
        <row r="83">
          <cell r="A83" t="str">
            <v>T857</v>
          </cell>
          <cell r="B83" t="str">
            <v>Barrett Commons 24</v>
          </cell>
          <cell r="C83" t="str">
            <v>Kennesaw</v>
          </cell>
          <cell r="D83">
            <v>69048</v>
          </cell>
        </row>
        <row r="84">
          <cell r="A84" t="str">
            <v>T411</v>
          </cell>
          <cell r="B84" t="str">
            <v>UA King of Prussia Stadium 16 + IMAX</v>
          </cell>
          <cell r="C84" t="str">
            <v>King Of Prussia</v>
          </cell>
          <cell r="D84">
            <v>106805</v>
          </cell>
        </row>
        <row r="85">
          <cell r="A85" t="str">
            <v>T650</v>
          </cell>
          <cell r="B85" t="str">
            <v>Pinnacle Stadium 18 + IMAX</v>
          </cell>
          <cell r="C85" t="str">
            <v>Knoxville</v>
          </cell>
          <cell r="D85">
            <v>85592</v>
          </cell>
        </row>
        <row r="86">
          <cell r="A86" t="str">
            <v>T729</v>
          </cell>
          <cell r="B86" t="str">
            <v>Martin Village Stadium 16</v>
          </cell>
          <cell r="C86" t="str">
            <v>Lacey</v>
          </cell>
          <cell r="D86">
            <v>84447</v>
          </cell>
        </row>
        <row r="87">
          <cell r="A87" t="str">
            <v>T258</v>
          </cell>
          <cell r="B87" t="str">
            <v>Colossus Langley</v>
          </cell>
          <cell r="C87" t="str">
            <v>Langley</v>
          </cell>
          <cell r="D87"/>
        </row>
        <row r="88">
          <cell r="A88" t="str">
            <v>T421</v>
          </cell>
          <cell r="B88" t="str">
            <v>Celebration Cinema + IMAX Lansing</v>
          </cell>
          <cell r="C88" t="str">
            <v>Lansing</v>
          </cell>
          <cell r="D88">
            <v>54066</v>
          </cell>
        </row>
        <row r="89">
          <cell r="A89" t="str">
            <v>T324</v>
          </cell>
          <cell r="B89" t="str">
            <v>Brenden IMAX @ The Palms</v>
          </cell>
          <cell r="C89" t="str">
            <v>Las Vegas</v>
          </cell>
          <cell r="D89">
            <v>47811</v>
          </cell>
        </row>
        <row r="90">
          <cell r="A90" t="str">
            <v>T649</v>
          </cell>
          <cell r="B90" t="str">
            <v>Red Rock Stadium + IMAX</v>
          </cell>
          <cell r="C90" t="str">
            <v>Las Vegas</v>
          </cell>
          <cell r="D90">
            <v>77162</v>
          </cell>
        </row>
        <row r="91">
          <cell r="A91" t="str">
            <v>T653</v>
          </cell>
          <cell r="B91" t="str">
            <v>Stations Aliente</v>
          </cell>
          <cell r="C91" t="str">
            <v>Las Vegas</v>
          </cell>
          <cell r="D91">
            <v>51515</v>
          </cell>
        </row>
        <row r="92">
          <cell r="A92" t="str">
            <v>T220</v>
          </cell>
          <cell r="B92" t="str">
            <v>Lincolnshire 20 + Imax</v>
          </cell>
          <cell r="C92" t="str">
            <v>Lincolnshire</v>
          </cell>
          <cell r="D92">
            <v>67080</v>
          </cell>
        </row>
        <row r="93">
          <cell r="A93" t="str">
            <v>T623</v>
          </cell>
          <cell r="B93" t="str">
            <v>Promenade at Chenal</v>
          </cell>
          <cell r="C93" t="str">
            <v>Little Rock</v>
          </cell>
          <cell r="D93">
            <v>67601</v>
          </cell>
        </row>
        <row r="94">
          <cell r="A94" t="str">
            <v>T733</v>
          </cell>
          <cell r="B94" t="str">
            <v>Long Beach Stadium 26</v>
          </cell>
          <cell r="C94" t="str">
            <v>Long Beach</v>
          </cell>
          <cell r="D94">
            <v>79996</v>
          </cell>
        </row>
        <row r="95">
          <cell r="A95" t="str">
            <v>T455</v>
          </cell>
          <cell r="B95" t="str">
            <v>Cinema De Lux 20: Stonybrook</v>
          </cell>
          <cell r="C95" t="str">
            <v>Louisville</v>
          </cell>
          <cell r="D95"/>
        </row>
        <row r="96">
          <cell r="A96" t="str">
            <v>T456</v>
          </cell>
          <cell r="B96" t="str">
            <v>Showcase Cinemas Buckland Hills</v>
          </cell>
          <cell r="C96" t="str">
            <v>Manchester</v>
          </cell>
          <cell r="D96"/>
        </row>
        <row r="97">
          <cell r="A97" t="str">
            <v>T622</v>
          </cell>
          <cell r="B97" t="str">
            <v>Gateway 12 IMAX</v>
          </cell>
          <cell r="C97" t="str">
            <v>Mesa</v>
          </cell>
          <cell r="D97"/>
        </row>
        <row r="98">
          <cell r="A98" t="str">
            <v>T871</v>
          </cell>
          <cell r="B98" t="str">
            <v>Mesquite 30</v>
          </cell>
          <cell r="C98" t="str">
            <v>Mesquite</v>
          </cell>
          <cell r="D98">
            <v>49337</v>
          </cell>
        </row>
        <row r="99">
          <cell r="A99" t="str">
            <v>T846</v>
          </cell>
          <cell r="B99" t="str">
            <v>Sunset Place 24</v>
          </cell>
          <cell r="C99" t="str">
            <v>Miami</v>
          </cell>
          <cell r="D99"/>
        </row>
        <row r="100">
          <cell r="A100" t="str">
            <v>T712</v>
          </cell>
          <cell r="B100" t="str">
            <v>Commonwealth 20</v>
          </cell>
          <cell r="C100" t="str">
            <v>Midlothian</v>
          </cell>
          <cell r="D100">
            <v>49918</v>
          </cell>
        </row>
        <row r="101">
          <cell r="A101" t="str">
            <v>T259</v>
          </cell>
          <cell r="B101" t="str">
            <v>Coliseum Mississauga</v>
          </cell>
          <cell r="C101" t="str">
            <v>Mississauga</v>
          </cell>
          <cell r="D101">
            <v>74666</v>
          </cell>
        </row>
        <row r="102">
          <cell r="A102" t="str">
            <v>T575</v>
          </cell>
          <cell r="B102" t="str">
            <v>Cannery Row IMAX</v>
          </cell>
          <cell r="C102" t="str">
            <v>Monterey</v>
          </cell>
          <cell r="D102"/>
        </row>
        <row r="103">
          <cell r="A103" t="str">
            <v>T241</v>
          </cell>
          <cell r="B103" t="str">
            <v>Scotiabank Theatre Montreal</v>
          </cell>
          <cell r="C103" t="str">
            <v>Montreal</v>
          </cell>
          <cell r="D103">
            <v>95790</v>
          </cell>
        </row>
        <row r="104">
          <cell r="A104" t="str">
            <v>T858</v>
          </cell>
          <cell r="B104" t="str">
            <v>Southlake Pavilion 24</v>
          </cell>
          <cell r="C104" t="str">
            <v>Morrow</v>
          </cell>
          <cell r="D104">
            <v>48101</v>
          </cell>
        </row>
        <row r="105">
          <cell r="A105" t="str">
            <v>T611</v>
          </cell>
          <cell r="B105" t="str">
            <v>Broadway IMAX</v>
          </cell>
          <cell r="C105" t="str">
            <v>Myrtle Beach</v>
          </cell>
          <cell r="D105"/>
        </row>
        <row r="106">
          <cell r="A106" t="str">
            <v>T300</v>
          </cell>
          <cell r="B106" t="str">
            <v>Opry Mills 20 + IMAX</v>
          </cell>
          <cell r="C106" t="str">
            <v>Nashville</v>
          </cell>
          <cell r="D106">
            <v>110365</v>
          </cell>
        </row>
        <row r="107">
          <cell r="A107" t="str">
            <v>T364</v>
          </cell>
          <cell r="B107" t="str">
            <v>Jordan's Furniture IMAX Natick</v>
          </cell>
          <cell r="C107" t="str">
            <v>Natick</v>
          </cell>
          <cell r="D107">
            <v>68281</v>
          </cell>
        </row>
        <row r="108">
          <cell r="A108" t="str">
            <v>T125</v>
          </cell>
          <cell r="B108" t="str">
            <v>Audubon Institute</v>
          </cell>
          <cell r="C108" t="str">
            <v>New Orleans</v>
          </cell>
          <cell r="D108"/>
        </row>
        <row r="109">
          <cell r="A109" t="str">
            <v>T221</v>
          </cell>
          <cell r="B109" t="str">
            <v>New Roc City 18 + IMAX</v>
          </cell>
          <cell r="C109" t="str">
            <v>New Rochelle</v>
          </cell>
          <cell r="D109">
            <v>78849</v>
          </cell>
        </row>
        <row r="110">
          <cell r="A110" t="str">
            <v>T837</v>
          </cell>
          <cell r="B110" t="str">
            <v>Empire 25</v>
          </cell>
          <cell r="C110" t="str">
            <v>New York</v>
          </cell>
          <cell r="D110">
            <v>136632</v>
          </cell>
        </row>
        <row r="111">
          <cell r="A111" t="str">
            <v>T118</v>
          </cell>
          <cell r="B111" t="str">
            <v>Loews Lincoln Square 13 with IMAX</v>
          </cell>
          <cell r="C111" t="str">
            <v>New York</v>
          </cell>
          <cell r="D111">
            <v>229940</v>
          </cell>
        </row>
        <row r="112">
          <cell r="A112" t="str">
            <v>T869</v>
          </cell>
          <cell r="B112" t="str">
            <v>Newport Levee 20</v>
          </cell>
          <cell r="C112" t="str">
            <v>Newport</v>
          </cell>
          <cell r="D112">
            <v>48780</v>
          </cell>
        </row>
        <row r="113">
          <cell r="A113" t="str">
            <v>T659</v>
          </cell>
          <cell r="B113" t="str">
            <v>Hamilton Towne Center 16 + IMAX</v>
          </cell>
          <cell r="C113" t="str">
            <v>Noblesville</v>
          </cell>
          <cell r="D113">
            <v>69697</v>
          </cell>
        </row>
        <row r="114">
          <cell r="A114" t="str">
            <v>T045</v>
          </cell>
          <cell r="B114" t="str">
            <v>Maritime Museum IMAX Theatre</v>
          </cell>
          <cell r="C114" t="str">
            <v>Norwalk</v>
          </cell>
          <cell r="D114"/>
        </row>
        <row r="115">
          <cell r="A115" t="str">
            <v>T493</v>
          </cell>
          <cell r="B115" t="str">
            <v>Studio 30 with IMAX</v>
          </cell>
          <cell r="C115" t="str">
            <v>Olathe</v>
          </cell>
          <cell r="D115">
            <v>54706</v>
          </cell>
        </row>
        <row r="116">
          <cell r="A116" t="str">
            <v>T412</v>
          </cell>
          <cell r="B116" t="str">
            <v>Edwards Ontario Palace 22 + IMAX</v>
          </cell>
          <cell r="C116" t="str">
            <v>Ontario</v>
          </cell>
          <cell r="D116">
            <v>112074</v>
          </cell>
        </row>
        <row r="117">
          <cell r="A117" t="str">
            <v>T840</v>
          </cell>
          <cell r="B117" t="str">
            <v>Orange Park 24</v>
          </cell>
          <cell r="C117" t="str">
            <v>Orange Park</v>
          </cell>
          <cell r="D117">
            <v>44065</v>
          </cell>
        </row>
        <row r="118">
          <cell r="A118" t="str">
            <v>T617</v>
          </cell>
          <cell r="B118" t="str">
            <v>Pointe Orlando Stadium 20 + IMAX</v>
          </cell>
          <cell r="C118" t="str">
            <v>Orlando</v>
          </cell>
          <cell r="D118">
            <v>116859</v>
          </cell>
        </row>
        <row r="119">
          <cell r="A119" t="str">
            <v>T725</v>
          </cell>
          <cell r="B119" t="str">
            <v>Waterford Lakes Stadium 20</v>
          </cell>
          <cell r="C119" t="str">
            <v>Orlando</v>
          </cell>
          <cell r="D119">
            <v>80280</v>
          </cell>
        </row>
        <row r="120">
          <cell r="A120" t="str">
            <v>T050</v>
          </cell>
          <cell r="B120" t="str">
            <v>Franklin Institute Tuttleman IMAX</v>
          </cell>
          <cell r="C120" t="str">
            <v>Philadelphia</v>
          </cell>
          <cell r="D120">
            <v>35524</v>
          </cell>
        </row>
        <row r="121">
          <cell r="A121" t="str">
            <v>T494</v>
          </cell>
          <cell r="B121" t="str">
            <v>Deer Valley 30 with IMAX</v>
          </cell>
          <cell r="C121" t="str">
            <v>Phoenix</v>
          </cell>
          <cell r="D121">
            <v>57623</v>
          </cell>
        </row>
        <row r="122">
          <cell r="A122" t="str">
            <v>T578</v>
          </cell>
          <cell r="B122" t="str">
            <v>Portage 16 + IMAX</v>
          </cell>
          <cell r="C122" t="str">
            <v>Portage</v>
          </cell>
          <cell r="D122">
            <v>52239</v>
          </cell>
        </row>
        <row r="123">
          <cell r="A123" t="str">
            <v>T668</v>
          </cell>
          <cell r="B123" t="str">
            <v>Providence Place IMAX</v>
          </cell>
          <cell r="C123" t="str">
            <v>Providence</v>
          </cell>
          <cell r="D123">
            <v>66351</v>
          </cell>
        </row>
        <row r="124">
          <cell r="A124" t="str">
            <v>T136</v>
          </cell>
          <cell r="B124" t="str">
            <v>Le Theatre @ Galeries de la Capitale</v>
          </cell>
          <cell r="C124" t="str">
            <v>Quebec City</v>
          </cell>
          <cell r="D124">
            <v>28908</v>
          </cell>
        </row>
        <row r="125">
          <cell r="A125" t="str">
            <v>T301</v>
          </cell>
          <cell r="B125" t="str">
            <v>Wachovia IMAX @ Marbles Kids Museum</v>
          </cell>
          <cell r="C125" t="str">
            <v>Raleigh</v>
          </cell>
          <cell r="D125">
            <v>60568</v>
          </cell>
        </row>
        <row r="126">
          <cell r="A126" t="str">
            <v>T416</v>
          </cell>
          <cell r="B126" t="str">
            <v>Jordan's Furniture IMAX Reading</v>
          </cell>
          <cell r="C126" t="str">
            <v>Reading</v>
          </cell>
          <cell r="D126">
            <v>117479</v>
          </cell>
        </row>
        <row r="127">
          <cell r="A127" t="str">
            <v>T664</v>
          </cell>
          <cell r="B127" t="str">
            <v>RC Reading Movies 11 + IMAX</v>
          </cell>
          <cell r="C127" t="str">
            <v>Reading</v>
          </cell>
          <cell r="D127">
            <v>43851</v>
          </cell>
        </row>
        <row r="128">
          <cell r="A128" t="str">
            <v>T294</v>
          </cell>
          <cell r="B128" t="str">
            <v>SilverCity Riverport</v>
          </cell>
          <cell r="C128" t="str">
            <v>Richmond</v>
          </cell>
          <cell r="D128"/>
        </row>
        <row r="129">
          <cell r="A129" t="str">
            <v>T251</v>
          </cell>
          <cell r="B129" t="str">
            <v>Tinseltown 17 + IMAX</v>
          </cell>
          <cell r="C129" t="str">
            <v>Rochester</v>
          </cell>
          <cell r="D129"/>
        </row>
        <row r="130">
          <cell r="A130" t="str">
            <v>T614</v>
          </cell>
          <cell r="B130" t="str">
            <v>SACO, Maine/Zyacorp Entertainment #2</v>
          </cell>
          <cell r="C130" t="str">
            <v>Saco</v>
          </cell>
          <cell r="D130">
            <v>61540</v>
          </cell>
        </row>
        <row r="131">
          <cell r="A131" t="str">
            <v>T223</v>
          </cell>
          <cell r="B131" t="str">
            <v>Esquire IMAX</v>
          </cell>
          <cell r="C131" t="str">
            <v>Sacramento</v>
          </cell>
          <cell r="D131"/>
        </row>
        <row r="132">
          <cell r="A132" t="str">
            <v>T582</v>
          </cell>
          <cell r="B132" t="str">
            <v>Palladium 19 + IMAX</v>
          </cell>
          <cell r="C132" t="str">
            <v>San Antonio</v>
          </cell>
          <cell r="D132">
            <v>108411</v>
          </cell>
        </row>
        <row r="133">
          <cell r="A133" t="str">
            <v>T620</v>
          </cell>
          <cell r="B133" t="str">
            <v>Mira Mesa Stadium 18 + IMAX</v>
          </cell>
          <cell r="C133" t="str">
            <v>San Diego</v>
          </cell>
          <cell r="D133">
            <v>113255</v>
          </cell>
        </row>
        <row r="134">
          <cell r="A134" t="str">
            <v>T878</v>
          </cell>
          <cell r="B134" t="str">
            <v>Palm Promenade 24</v>
          </cell>
          <cell r="C134" t="str">
            <v>San Diego</v>
          </cell>
          <cell r="D134">
            <v>41207</v>
          </cell>
        </row>
        <row r="135">
          <cell r="A135" t="str">
            <v>T151</v>
          </cell>
          <cell r="B135" t="str">
            <v>Loews Metreon 16 with IMAX</v>
          </cell>
          <cell r="C135" t="str">
            <v>San Francisco</v>
          </cell>
          <cell r="D135">
            <v>204878</v>
          </cell>
        </row>
        <row r="136">
          <cell r="A136" t="str">
            <v>T851</v>
          </cell>
          <cell r="B136" t="str">
            <v>East Ridge Mall 15</v>
          </cell>
          <cell r="C136" t="str">
            <v>San Jose</v>
          </cell>
          <cell r="D136">
            <v>51940</v>
          </cell>
        </row>
        <row r="137">
          <cell r="A137" t="str">
            <v>T557</v>
          </cell>
          <cell r="B137" t="str">
            <v>Megaplex 17 @ Jordan Commons</v>
          </cell>
          <cell r="C137" t="str">
            <v>Sandy</v>
          </cell>
          <cell r="D137">
            <v>75850</v>
          </cell>
        </row>
        <row r="138">
          <cell r="A138" t="str">
            <v>T856</v>
          </cell>
          <cell r="B138" t="str">
            <v>Mercado 20</v>
          </cell>
          <cell r="C138" t="str">
            <v>Santa Clara</v>
          </cell>
          <cell r="D138">
            <v>86724</v>
          </cell>
        </row>
        <row r="139">
          <cell r="A139" t="str">
            <v>T013</v>
          </cell>
          <cell r="B139" t="str">
            <v>Pacific Science Center Boeing IMAX</v>
          </cell>
          <cell r="C139" t="str">
            <v>Seattle</v>
          </cell>
          <cell r="D139">
            <v>105838</v>
          </cell>
        </row>
        <row r="140">
          <cell r="A140" t="str">
            <v>T713</v>
          </cell>
          <cell r="B140" t="str">
            <v>Civic Center Stadium 16</v>
          </cell>
          <cell r="C140" t="str">
            <v>Simi Valley</v>
          </cell>
          <cell r="D140">
            <v>53558</v>
          </cell>
        </row>
        <row r="141">
          <cell r="A141" t="str">
            <v>T867</v>
          </cell>
          <cell r="B141" t="str">
            <v>Barrington 30</v>
          </cell>
          <cell r="C141" t="str">
            <v>South Barrington</v>
          </cell>
          <cell r="D141">
            <v>51525</v>
          </cell>
        </row>
        <row r="142">
          <cell r="A142" t="str">
            <v>T734</v>
          </cell>
          <cell r="B142" t="str">
            <v>South Gate Stadium 20</v>
          </cell>
          <cell r="C142" t="str">
            <v>South Gate</v>
          </cell>
          <cell r="D142">
            <v>23501</v>
          </cell>
        </row>
        <row r="143">
          <cell r="A143" t="str">
            <v>T007</v>
          </cell>
          <cell r="B143" t="str">
            <v>Riverfront Park IMAX</v>
          </cell>
          <cell r="C143" t="str">
            <v>Spokane</v>
          </cell>
          <cell r="D143"/>
        </row>
        <row r="144">
          <cell r="A144" t="str">
            <v>T551</v>
          </cell>
          <cell r="B144" t="str">
            <v>Ronnies 20 IMAX</v>
          </cell>
          <cell r="C144" t="str">
            <v>St Louis</v>
          </cell>
          <cell r="D144">
            <v>45636</v>
          </cell>
        </row>
        <row r="145">
          <cell r="A145" t="str">
            <v>T579</v>
          </cell>
          <cell r="B145" t="str">
            <v>Metropolitan</v>
          </cell>
          <cell r="C145" t="str">
            <v>St Michael</v>
          </cell>
          <cell r="D145"/>
        </row>
        <row r="146">
          <cell r="A146" t="str">
            <v>T629</v>
          </cell>
          <cell r="B146" t="str">
            <v>Baywalk 20</v>
          </cell>
          <cell r="C146" t="str">
            <v>St. Petersburg</v>
          </cell>
          <cell r="D146">
            <v>39936</v>
          </cell>
        </row>
        <row r="147">
          <cell r="A147" t="str">
            <v>T495</v>
          </cell>
          <cell r="B147" t="str">
            <v>Forum 30 with IMAX</v>
          </cell>
          <cell r="C147" t="str">
            <v>Sterling Heights</v>
          </cell>
          <cell r="D147">
            <v>39757</v>
          </cell>
        </row>
        <row r="148">
          <cell r="A148" t="str">
            <v>T727</v>
          </cell>
          <cell r="B148" t="str">
            <v>Downtown Stockton 16</v>
          </cell>
          <cell r="C148" t="str">
            <v>Stockton</v>
          </cell>
          <cell r="D148">
            <v>46183</v>
          </cell>
        </row>
        <row r="149">
          <cell r="A149" t="str">
            <v>T866</v>
          </cell>
          <cell r="B149" t="str">
            <v>Stony Brook 17</v>
          </cell>
          <cell r="C149" t="str">
            <v>Stony Brook</v>
          </cell>
          <cell r="D149">
            <v>45716</v>
          </cell>
        </row>
        <row r="150">
          <cell r="A150" t="str">
            <v>T847</v>
          </cell>
          <cell r="B150" t="str">
            <v>First Colony 24</v>
          </cell>
          <cell r="C150" t="str">
            <v>Sugarland</v>
          </cell>
          <cell r="D150">
            <v>51606</v>
          </cell>
        </row>
        <row r="151">
          <cell r="A151" t="str">
            <v>T331</v>
          </cell>
          <cell r="B151" t="str">
            <v>Challenger Learning Center IMAX</v>
          </cell>
          <cell r="C151" t="str">
            <v>Tallahassee</v>
          </cell>
          <cell r="D151"/>
        </row>
        <row r="152">
          <cell r="A152" t="str">
            <v>T381</v>
          </cell>
          <cell r="B152" t="str">
            <v>Channelside Cinemas 10 + IMAX</v>
          </cell>
          <cell r="C152" t="str">
            <v>Tampa</v>
          </cell>
          <cell r="D152">
            <v>69604</v>
          </cell>
        </row>
        <row r="153">
          <cell r="A153" t="str">
            <v>T114</v>
          </cell>
          <cell r="B153" t="str">
            <v>Tampa MOSI IMAX Dome</v>
          </cell>
          <cell r="C153" t="str">
            <v>Tampa</v>
          </cell>
          <cell r="D153"/>
        </row>
        <row r="154">
          <cell r="A154" t="str">
            <v>T838</v>
          </cell>
          <cell r="B154" t="str">
            <v>Veterans 24</v>
          </cell>
          <cell r="C154" t="str">
            <v>Tampa</v>
          </cell>
          <cell r="D154">
            <v>54518</v>
          </cell>
        </row>
        <row r="155">
          <cell r="A155" t="str">
            <v>T459</v>
          </cell>
          <cell r="B155" t="str">
            <v>Galleria Pittsburgh Mills 18 + IMAX</v>
          </cell>
          <cell r="C155" t="str">
            <v>Tarentum</v>
          </cell>
          <cell r="D155">
            <v>33517</v>
          </cell>
        </row>
        <row r="156">
          <cell r="A156" t="str">
            <v>T203</v>
          </cell>
          <cell r="B156" t="str">
            <v>Arizona Mills IMAX Theatre</v>
          </cell>
          <cell r="C156" t="str">
            <v>Tempe</v>
          </cell>
          <cell r="D156"/>
        </row>
        <row r="157">
          <cell r="A157" t="str">
            <v>T621</v>
          </cell>
          <cell r="B157" t="str">
            <v>Bridgeport 18 + IMAX</v>
          </cell>
          <cell r="C157" t="str">
            <v>Tigard-Portland</v>
          </cell>
          <cell r="D157">
            <v>88746</v>
          </cell>
        </row>
        <row r="158">
          <cell r="A158" t="str">
            <v>T214</v>
          </cell>
          <cell r="B158" t="str">
            <v>Scotiabank Theatre Toronto</v>
          </cell>
          <cell r="C158" t="str">
            <v>Toronto</v>
          </cell>
          <cell r="D158"/>
        </row>
        <row r="159">
          <cell r="A159" t="str">
            <v>T875</v>
          </cell>
          <cell r="B159" t="str">
            <v>Del Amo 18</v>
          </cell>
          <cell r="C159" t="str">
            <v>Torrance</v>
          </cell>
          <cell r="D159">
            <v>53103</v>
          </cell>
        </row>
        <row r="160">
          <cell r="A160" t="str">
            <v>T880</v>
          </cell>
          <cell r="B160" t="str">
            <v>Southcenter 16* (Seattle)</v>
          </cell>
          <cell r="C160" t="str">
            <v>Tukwila</v>
          </cell>
          <cell r="D160">
            <v>64418</v>
          </cell>
        </row>
        <row r="161">
          <cell r="A161" t="str">
            <v>T246</v>
          </cell>
          <cell r="B161" t="str">
            <v>Cinemark Tulsa 17 + IMAX</v>
          </cell>
          <cell r="C161" t="str">
            <v>Tulsa</v>
          </cell>
          <cell r="D161"/>
        </row>
        <row r="162">
          <cell r="A162" t="str">
            <v>T257</v>
          </cell>
          <cell r="B162" t="str">
            <v>CityWalk Stadium 19 with IMAX</v>
          </cell>
          <cell r="C162" t="str">
            <v>Universal City</v>
          </cell>
          <cell r="D162">
            <v>106762</v>
          </cell>
        </row>
        <row r="163">
          <cell r="A163" t="str">
            <v>T040</v>
          </cell>
          <cell r="B163" t="str">
            <v>CN Place IMAX</v>
          </cell>
          <cell r="C163" t="str">
            <v>Vancouver</v>
          </cell>
          <cell r="D163"/>
        </row>
        <row r="164">
          <cell r="A164" t="str">
            <v>T228</v>
          </cell>
          <cell r="B164" t="str">
            <v>National Geographic IMAX</v>
          </cell>
          <cell r="C164" t="str">
            <v>Victoria</v>
          </cell>
          <cell r="D164"/>
        </row>
        <row r="165">
          <cell r="A165" t="str">
            <v>T860</v>
          </cell>
          <cell r="B165" t="str">
            <v>Lynnhaven 18</v>
          </cell>
          <cell r="C165" t="str">
            <v>Virginia Beach</v>
          </cell>
          <cell r="D165">
            <v>47419</v>
          </cell>
        </row>
        <row r="166">
          <cell r="A166" t="str">
            <v>T149</v>
          </cell>
          <cell r="B166" t="str">
            <v>Virginia Aquarium</v>
          </cell>
          <cell r="C166" t="str">
            <v>Virginia Beach</v>
          </cell>
          <cell r="D166"/>
        </row>
        <row r="167">
          <cell r="A167" t="str">
            <v>T182</v>
          </cell>
          <cell r="B167" t="str">
            <v>Johnson IMAX Theater (NMNH)</v>
          </cell>
          <cell r="C167" t="str">
            <v>Washington</v>
          </cell>
          <cell r="D167"/>
        </row>
        <row r="168">
          <cell r="A168" t="str">
            <v>T213</v>
          </cell>
          <cell r="B168" t="str">
            <v>Palisades IMAX</v>
          </cell>
          <cell r="C168" t="str">
            <v>West Nyack</v>
          </cell>
          <cell r="D168">
            <v>112064</v>
          </cell>
        </row>
        <row r="169">
          <cell r="A169" t="str">
            <v>T630</v>
          </cell>
          <cell r="B169" t="str">
            <v>Parisian 20</v>
          </cell>
          <cell r="C169" t="str">
            <v>West Palm Beach</v>
          </cell>
          <cell r="D169">
            <v>46344</v>
          </cell>
        </row>
        <row r="170">
          <cell r="A170" t="str">
            <v>T391</v>
          </cell>
          <cell r="B170" t="str">
            <v>The Bridge: Cinema De Lux</v>
          </cell>
          <cell r="C170" t="str">
            <v>Westchester</v>
          </cell>
          <cell r="D170">
            <v>82855</v>
          </cell>
        </row>
        <row r="171">
          <cell r="A171" t="str">
            <v>T863</v>
          </cell>
          <cell r="B171" t="str">
            <v>Orchards of Westminster12</v>
          </cell>
          <cell r="C171" t="str">
            <v>Westminster</v>
          </cell>
          <cell r="D171">
            <v>46950</v>
          </cell>
        </row>
        <row r="172">
          <cell r="A172" t="str">
            <v>T864</v>
          </cell>
          <cell r="B172" t="str">
            <v>Westminster 24</v>
          </cell>
          <cell r="C172" t="str">
            <v>Westminster</v>
          </cell>
          <cell r="D172">
            <v>60743</v>
          </cell>
        </row>
        <row r="173">
          <cell r="A173" t="str">
            <v>T454</v>
          </cell>
          <cell r="B173" t="str">
            <v>City Center 15: Cinema De Lux</v>
          </cell>
          <cell r="C173" t="str">
            <v>White Plains</v>
          </cell>
          <cell r="D173">
            <v>45990</v>
          </cell>
        </row>
        <row r="174">
          <cell r="A174" t="str">
            <v>T219</v>
          </cell>
          <cell r="B174" t="str">
            <v>Transit Center 18 + IMAX</v>
          </cell>
          <cell r="C174" t="str">
            <v>Williamsville</v>
          </cell>
          <cell r="D174">
            <v>49828</v>
          </cell>
        </row>
        <row r="175">
          <cell r="A175" t="str">
            <v>T711</v>
          </cell>
          <cell r="B175" t="str">
            <v>Mayfair Stadium 16</v>
          </cell>
          <cell r="C175" t="str">
            <v>Wilmington</v>
          </cell>
          <cell r="D175"/>
        </row>
        <row r="176">
          <cell r="A176" t="str">
            <v>T569</v>
          </cell>
          <cell r="B176" t="str">
            <v>Portage Place IMAX Theatre</v>
          </cell>
          <cell r="C176" t="str">
            <v>Winnipeg</v>
          </cell>
          <cell r="D176"/>
        </row>
        <row r="177">
          <cell r="A177" t="str">
            <v>T240</v>
          </cell>
          <cell r="B177" t="str">
            <v>Colossus Woodbridge</v>
          </cell>
          <cell r="C177" t="str">
            <v>Woodbridge</v>
          </cell>
          <cell r="D177">
            <v>78053</v>
          </cell>
        </row>
        <row r="178">
          <cell r="A178" t="str">
            <v>T832</v>
          </cell>
          <cell r="B178" t="str">
            <v>Potomac Mills 18</v>
          </cell>
          <cell r="C178" t="str">
            <v>Woodbridge</v>
          </cell>
          <cell r="D178">
            <v>60496</v>
          </cell>
        </row>
        <row r="179">
          <cell r="A179" t="str">
            <v>T876</v>
          </cell>
          <cell r="B179" t="str">
            <v>Promenade 16</v>
          </cell>
          <cell r="C179" t="str">
            <v>Woodland Hills</v>
          </cell>
          <cell r="D179">
            <v>60333</v>
          </cell>
        </row>
        <row r="180">
          <cell r="A180" t="str">
            <v>T248</v>
          </cell>
          <cell r="B180" t="str">
            <v>Cinemark 16 Woodridge + IMAX</v>
          </cell>
          <cell r="C180" t="str">
            <v>Woodridge</v>
          </cell>
          <cell r="D180">
            <v>44456</v>
          </cell>
        </row>
        <row r="181">
          <cell r="A181" t="str">
            <v>T457</v>
          </cell>
          <cell r="B181" t="str">
            <v>Showcase Cinemas Ann Arbor</v>
          </cell>
          <cell r="C181" t="str">
            <v>Ypsilanti</v>
          </cell>
          <cell r="D181"/>
        </row>
        <row r="182">
          <cell r="A182" t="str">
            <v>T484</v>
          </cell>
          <cell r="B182" t="str">
            <v>Pathe</v>
          </cell>
          <cell r="C182" t="str">
            <v>Amsterdam</v>
          </cell>
          <cell r="D182">
            <v>52445.175296399997</v>
          </cell>
        </row>
        <row r="183">
          <cell r="A183" t="str">
            <v>T264</v>
          </cell>
          <cell r="B183" t="str">
            <v>Ankara AFM IMAX</v>
          </cell>
          <cell r="C183" t="str">
            <v>Ankara</v>
          </cell>
          <cell r="D183"/>
        </row>
        <row r="184">
          <cell r="A184" t="str">
            <v>T592</v>
          </cell>
          <cell r="B184" t="str">
            <v>SKYCITY IMAX Queen Street</v>
          </cell>
          <cell r="C184" t="str">
            <v>Auckland</v>
          </cell>
          <cell r="D184">
            <v>35136.601842000004</v>
          </cell>
        </row>
        <row r="185">
          <cell r="A185" t="str">
            <v>T231</v>
          </cell>
          <cell r="B185" t="str">
            <v>KrungSri IMAX Paragon CinePlex</v>
          </cell>
          <cell r="C185" t="str">
            <v>Bangkok</v>
          </cell>
          <cell r="D185"/>
        </row>
        <row r="186">
          <cell r="A186" t="str">
            <v>T442</v>
          </cell>
          <cell r="B186" t="str">
            <v>Megapark</v>
          </cell>
          <cell r="C186" t="str">
            <v>Barakaldo</v>
          </cell>
          <cell r="D186">
            <v>16755.070668</v>
          </cell>
        </row>
        <row r="187">
          <cell r="A187" t="str">
            <v>T641</v>
          </cell>
          <cell r="B187" t="str">
            <v>Beijing Shijingshan Wanda</v>
          </cell>
          <cell r="C187" t="str">
            <v>Beijing</v>
          </cell>
          <cell r="D187"/>
        </row>
        <row r="188">
          <cell r="A188" t="str">
            <v>T429</v>
          </cell>
          <cell r="B188" t="str">
            <v>Beijing UME Cineplex</v>
          </cell>
          <cell r="C188" t="str">
            <v>Beijing</v>
          </cell>
          <cell r="D188"/>
        </row>
        <row r="189">
          <cell r="A189" t="str">
            <v>T417</v>
          </cell>
          <cell r="B189" t="str">
            <v>China National Film Museum</v>
          </cell>
          <cell r="C189" t="str">
            <v>Beijing</v>
          </cell>
          <cell r="D189"/>
        </row>
        <row r="190">
          <cell r="A190" t="str">
            <v>T152</v>
          </cell>
          <cell r="B190" t="str">
            <v>Berlin Cinestar</v>
          </cell>
          <cell r="C190" t="str">
            <v>Berlin</v>
          </cell>
          <cell r="D190"/>
        </row>
        <row r="191">
          <cell r="A191" t="str">
            <v>T359</v>
          </cell>
          <cell r="B191" t="str">
            <v>Birmingham IMAX - Millennium Point</v>
          </cell>
          <cell r="C191" t="str">
            <v>Birmingham</v>
          </cell>
          <cell r="D191">
            <v>64794.433747199997</v>
          </cell>
        </row>
        <row r="192">
          <cell r="A192" t="str">
            <v>T605</v>
          </cell>
          <cell r="B192" t="str">
            <v>Centro Commercial Plaza de las Americas</v>
          </cell>
          <cell r="C192" t="str">
            <v>Bogota</v>
          </cell>
          <cell r="D192"/>
        </row>
        <row r="193">
          <cell r="A193" t="str">
            <v>T026</v>
          </cell>
          <cell r="B193" t="str">
            <v>National Media Museum IMAX Bradford</v>
          </cell>
          <cell r="C193" t="str">
            <v>Bradford</v>
          </cell>
          <cell r="D193">
            <v>34779.074000000008</v>
          </cell>
        </row>
        <row r="194">
          <cell r="A194" t="str">
            <v>T392</v>
          </cell>
          <cell r="B194" t="str">
            <v>Cinema City Arena IMAX</v>
          </cell>
          <cell r="C194" t="str">
            <v>Budapest</v>
          </cell>
          <cell r="D194"/>
        </row>
        <row r="195">
          <cell r="A195" t="str">
            <v>T479</v>
          </cell>
          <cell r="B195" t="str">
            <v>IMAX Theatre Center Norte NAM</v>
          </cell>
          <cell r="C195" t="str">
            <v>Buenos Aires</v>
          </cell>
          <cell r="D195"/>
        </row>
        <row r="196">
          <cell r="A196" t="str">
            <v>T639</v>
          </cell>
          <cell r="B196" t="str">
            <v>Changchun</v>
          </cell>
          <cell r="C196" t="str">
            <v>Changchun</v>
          </cell>
          <cell r="D196"/>
        </row>
        <row r="197">
          <cell r="A197" t="str">
            <v>T640</v>
          </cell>
          <cell r="B197" t="str">
            <v>Changsha</v>
          </cell>
          <cell r="C197" t="str">
            <v>Changsha</v>
          </cell>
          <cell r="D197"/>
        </row>
        <row r="198">
          <cell r="A198" t="str">
            <v>T561</v>
          </cell>
          <cell r="B198" t="str">
            <v>Cinemex Diana</v>
          </cell>
          <cell r="C198" t="str">
            <v>Cuernavaca</v>
          </cell>
          <cell r="D198"/>
        </row>
        <row r="199">
          <cell r="A199" t="str">
            <v>T491</v>
          </cell>
          <cell r="B199" t="str">
            <v>CGV Daegu</v>
          </cell>
          <cell r="C199" t="str">
            <v>Daegu</v>
          </cell>
          <cell r="D199"/>
        </row>
        <row r="200">
          <cell r="A200" t="str">
            <v>T406</v>
          </cell>
          <cell r="B200" t="str">
            <v>Dongguan Wanda Theatre</v>
          </cell>
          <cell r="C200" t="str">
            <v>Dongguan</v>
          </cell>
          <cell r="D200"/>
        </row>
        <row r="201">
          <cell r="A201" t="str">
            <v>T437</v>
          </cell>
          <cell r="B201" t="str">
            <v>Grand Megaplex 21 + IMAX</v>
          </cell>
          <cell r="C201" t="str">
            <v>Dubai</v>
          </cell>
          <cell r="D201"/>
        </row>
        <row r="202">
          <cell r="A202" t="str">
            <v>T315</v>
          </cell>
          <cell r="B202" t="str">
            <v>Gateway IMAX</v>
          </cell>
          <cell r="C202" t="str">
            <v>Durban</v>
          </cell>
          <cell r="D202"/>
        </row>
        <row r="203">
          <cell r="A203" t="str">
            <v>T303</v>
          </cell>
          <cell r="B203" t="str">
            <v>Glasgow Science Centre IMAX Cinema</v>
          </cell>
          <cell r="C203" t="str">
            <v>Glasgow</v>
          </cell>
          <cell r="D203">
            <v>63827.397232000003</v>
          </cell>
        </row>
        <row r="204">
          <cell r="A204" t="str">
            <v>T761</v>
          </cell>
          <cell r="B204" t="str">
            <v>Odeon Greenwich</v>
          </cell>
          <cell r="C204" t="str">
            <v>Greenwich</v>
          </cell>
          <cell r="D204">
            <v>58792.8058752</v>
          </cell>
        </row>
        <row r="205">
          <cell r="A205" t="str">
            <v>T498</v>
          </cell>
          <cell r="B205" t="str">
            <v>Cinepolis Galerias</v>
          </cell>
          <cell r="C205" t="str">
            <v>Guadalajara</v>
          </cell>
          <cell r="D205"/>
        </row>
        <row r="206">
          <cell r="A206" t="str">
            <v>T485</v>
          </cell>
          <cell r="B206" t="str">
            <v>Pradera Concepcion</v>
          </cell>
          <cell r="C206" t="str">
            <v>Guatemala City</v>
          </cell>
          <cell r="D206"/>
        </row>
        <row r="207">
          <cell r="A207" t="str">
            <v>T402</v>
          </cell>
          <cell r="B207" t="str">
            <v>Malecon 2000 IMAX</v>
          </cell>
          <cell r="C207" t="str">
            <v>Guayaquil</v>
          </cell>
          <cell r="D207"/>
        </row>
        <row r="208">
          <cell r="A208" t="str">
            <v>T565</v>
          </cell>
          <cell r="B208" t="str">
            <v>Globus Max IMAX Theatre</v>
          </cell>
          <cell r="C208" t="str">
            <v>Haifa</v>
          </cell>
          <cell r="D208"/>
        </row>
        <row r="209">
          <cell r="A209" t="str">
            <v>T470</v>
          </cell>
          <cell r="B209" t="str">
            <v>UA MegaBox IMAX Theatre</v>
          </cell>
          <cell r="C209" t="str">
            <v>Hong Kong</v>
          </cell>
          <cell r="D209"/>
        </row>
        <row r="210">
          <cell r="A210" t="str">
            <v>T360</v>
          </cell>
          <cell r="B210" t="str">
            <v>Prasad IMAX Theatre</v>
          </cell>
          <cell r="C210" t="str">
            <v>Hyderabad</v>
          </cell>
          <cell r="D210"/>
        </row>
        <row r="211">
          <cell r="A211" t="str">
            <v>T490</v>
          </cell>
          <cell r="B211" t="str">
            <v>CGV Ilsan</v>
          </cell>
          <cell r="C211" t="str">
            <v>Ilsan</v>
          </cell>
          <cell r="D211">
            <v>19823.598455399999</v>
          </cell>
        </row>
        <row r="212">
          <cell r="A212" t="str">
            <v>T305</v>
          </cell>
          <cell r="B212" t="str">
            <v>AFM IMAX Istinye Park</v>
          </cell>
          <cell r="C212" t="str">
            <v>Istinye - Istanbul</v>
          </cell>
          <cell r="D212"/>
        </row>
        <row r="213">
          <cell r="A213" t="str">
            <v>T031</v>
          </cell>
          <cell r="B213" t="str">
            <v>Keong Emas IMAX Theatre</v>
          </cell>
          <cell r="C213" t="str">
            <v>Jakarta</v>
          </cell>
          <cell r="D213"/>
        </row>
        <row r="214">
          <cell r="A214" t="str">
            <v>T380</v>
          </cell>
          <cell r="B214" t="str">
            <v>Orange IMAX Katowice</v>
          </cell>
          <cell r="C214" t="str">
            <v>Katowice</v>
          </cell>
          <cell r="D214"/>
        </row>
        <row r="215">
          <cell r="A215" t="str">
            <v>T469</v>
          </cell>
          <cell r="B215" t="str">
            <v>Port Cinema IMAX Theatre</v>
          </cell>
          <cell r="C215" t="str">
            <v>Kazan</v>
          </cell>
          <cell r="D215"/>
        </row>
        <row r="216">
          <cell r="A216" t="str">
            <v>T594</v>
          </cell>
          <cell r="B216" t="str">
            <v>Utel IMAX</v>
          </cell>
          <cell r="C216" t="str">
            <v>Kiev</v>
          </cell>
          <cell r="D216">
            <v>13959.414120000001</v>
          </cell>
        </row>
        <row r="217">
          <cell r="A217" t="str">
            <v>T423</v>
          </cell>
          <cell r="B217" t="str">
            <v>Sumurai Ent. &amp; Aerens Dev. #2</v>
          </cell>
          <cell r="C217" t="str">
            <v>Kolkata</v>
          </cell>
          <cell r="D217"/>
        </row>
        <row r="218">
          <cell r="A218" t="str">
            <v>T281</v>
          </cell>
          <cell r="B218" t="str">
            <v>Orange IMAX Krakow</v>
          </cell>
          <cell r="C218" t="str">
            <v>Krakow</v>
          </cell>
          <cell r="D218"/>
        </row>
        <row r="219">
          <cell r="A219" t="str">
            <v>T386</v>
          </cell>
          <cell r="B219" t="str">
            <v>Orange IMAX Manufaktura Lodz</v>
          </cell>
          <cell r="C219" t="str">
            <v>Lodz</v>
          </cell>
          <cell r="D219"/>
        </row>
        <row r="220">
          <cell r="A220" t="str">
            <v>T195</v>
          </cell>
          <cell r="B220" t="str">
            <v>BFI</v>
          </cell>
          <cell r="C220" t="str">
            <v>London</v>
          </cell>
          <cell r="D220">
            <v>200253.16080000001</v>
          </cell>
        </row>
        <row r="221">
          <cell r="A221" t="str">
            <v>T441</v>
          </cell>
          <cell r="B221" t="str">
            <v>Plaza Mayor</v>
          </cell>
          <cell r="C221" t="str">
            <v>Malaga</v>
          </cell>
          <cell r="D221">
            <v>12215.629079999999</v>
          </cell>
        </row>
        <row r="222">
          <cell r="A222" t="str">
            <v>T253</v>
          </cell>
          <cell r="B222" t="str">
            <v>Manchester IMAX @ The Printworks</v>
          </cell>
          <cell r="C222" t="str">
            <v>Manchester</v>
          </cell>
          <cell r="D222">
            <v>103093.91936</v>
          </cell>
        </row>
        <row r="223">
          <cell r="A223" t="str">
            <v>T446</v>
          </cell>
          <cell r="B223" t="str">
            <v>San Miguel Coca-Cola IMAX Theatre</v>
          </cell>
          <cell r="C223" t="str">
            <v>Manila</v>
          </cell>
          <cell r="D223">
            <v>27565.322240000001</v>
          </cell>
        </row>
        <row r="224">
          <cell r="A224" t="str">
            <v>T750</v>
          </cell>
          <cell r="B224" t="str">
            <v>Highpoint Hoyts IMAX</v>
          </cell>
          <cell r="C224" t="str">
            <v>Melbourne</v>
          </cell>
          <cell r="D224">
            <v>26685.521355739998</v>
          </cell>
        </row>
        <row r="225">
          <cell r="A225" t="str">
            <v>T107</v>
          </cell>
          <cell r="B225" t="str">
            <v>IMAX Melbourne</v>
          </cell>
          <cell r="C225" t="str">
            <v>Melbourne</v>
          </cell>
          <cell r="D225">
            <v>99822.517896320001</v>
          </cell>
        </row>
        <row r="226">
          <cell r="A226" t="str">
            <v>T562</v>
          </cell>
          <cell r="B226" t="str">
            <v>Sol del Nino</v>
          </cell>
          <cell r="C226" t="str">
            <v>Mexicali</v>
          </cell>
          <cell r="D226"/>
        </row>
        <row r="227">
          <cell r="A227" t="str">
            <v>T462</v>
          </cell>
          <cell r="B227" t="str">
            <v>Cinepolis Perisur</v>
          </cell>
          <cell r="C227" t="str">
            <v>Mexico City</v>
          </cell>
          <cell r="D227"/>
        </row>
        <row r="228">
          <cell r="A228" t="str">
            <v>T464</v>
          </cell>
          <cell r="B228" t="str">
            <v>Cinepolis Universidad</v>
          </cell>
          <cell r="C228" t="str">
            <v>Mexico City</v>
          </cell>
          <cell r="D228"/>
        </row>
        <row r="229">
          <cell r="A229" t="str">
            <v>T463</v>
          </cell>
          <cell r="B229" t="str">
            <v>Cinepolis Galerias Valle Oriente</v>
          </cell>
          <cell r="C229" t="str">
            <v>Monterrey</v>
          </cell>
          <cell r="D229"/>
        </row>
        <row r="230">
          <cell r="A230" t="str">
            <v>T767</v>
          </cell>
          <cell r="B230" t="str">
            <v>Kinostar de Lux Mega Belaya Dacha NY NY</v>
          </cell>
          <cell r="C230" t="str">
            <v>Moscow</v>
          </cell>
          <cell r="D230">
            <v>11782.8</v>
          </cell>
        </row>
        <row r="231">
          <cell r="A231" t="str">
            <v>T401</v>
          </cell>
          <cell r="B231" t="str">
            <v>Nescafe IMAX</v>
          </cell>
          <cell r="C231" t="str">
            <v>Moscow</v>
          </cell>
          <cell r="D231"/>
        </row>
        <row r="232">
          <cell r="A232" t="str">
            <v>T288</v>
          </cell>
          <cell r="B232" t="str">
            <v>CineCitta Multiplexkino</v>
          </cell>
          <cell r="C232" t="str">
            <v>Nuremberg</v>
          </cell>
          <cell r="D232"/>
        </row>
        <row r="233">
          <cell r="A233" t="str">
            <v>T440</v>
          </cell>
          <cell r="B233" t="str">
            <v>Los Prados</v>
          </cell>
          <cell r="C233" t="str">
            <v>Oviedo</v>
          </cell>
          <cell r="D233">
            <v>12166.229232</v>
          </cell>
        </row>
        <row r="234">
          <cell r="A234" t="str">
            <v>T183</v>
          </cell>
          <cell r="B234" t="str">
            <v>Gaumont Disney Village</v>
          </cell>
          <cell r="C234" t="str">
            <v>Paris</v>
          </cell>
          <cell r="D234"/>
        </row>
        <row r="235">
          <cell r="A235" t="str">
            <v>T749</v>
          </cell>
          <cell r="B235" t="str">
            <v>Carousel Hoyts IMAX</v>
          </cell>
          <cell r="C235" t="str">
            <v>Perth</v>
          </cell>
          <cell r="D235">
            <v>39279.756673889999</v>
          </cell>
        </row>
        <row r="236">
          <cell r="A236" t="str">
            <v>T340</v>
          </cell>
          <cell r="B236" t="str">
            <v>Poznan IMAX</v>
          </cell>
          <cell r="C236" t="str">
            <v>Poznan</v>
          </cell>
          <cell r="D236"/>
        </row>
        <row r="237">
          <cell r="A237" t="str">
            <v>T330</v>
          </cell>
          <cell r="B237" t="str">
            <v>Oskar IMAX - Palace Flora</v>
          </cell>
          <cell r="C237" t="str">
            <v>Prague</v>
          </cell>
          <cell r="D237"/>
        </row>
        <row r="238">
          <cell r="A238" t="str">
            <v>T316</v>
          </cell>
          <cell r="B238" t="str">
            <v>Menlyn IMAX</v>
          </cell>
          <cell r="C238" t="str">
            <v>Pretoria</v>
          </cell>
          <cell r="D238"/>
        </row>
        <row r="239">
          <cell r="A239" t="str">
            <v>T583</v>
          </cell>
          <cell r="B239" t="str">
            <v xml:space="preserve">CGV Seomyun </v>
          </cell>
          <cell r="C239" t="str">
            <v>Pusan</v>
          </cell>
          <cell r="D239"/>
        </row>
        <row r="240">
          <cell r="A240" t="str">
            <v>T426</v>
          </cell>
          <cell r="B240" t="str">
            <v>Cinepolis Zentrika Santa Fe</v>
          </cell>
          <cell r="C240" t="str">
            <v>Santa Fe</v>
          </cell>
          <cell r="D240"/>
        </row>
        <row r="241">
          <cell r="A241" t="str">
            <v>T587</v>
          </cell>
          <cell r="B241" t="str">
            <v>Bourbon Shopping Center</v>
          </cell>
          <cell r="C241" t="str">
            <v>Sao Paolo</v>
          </cell>
          <cell r="D241"/>
        </row>
        <row r="242">
          <cell r="A242" t="str">
            <v>T488</v>
          </cell>
          <cell r="B242" t="str">
            <v>CGV Wangsipni</v>
          </cell>
          <cell r="C242" t="str">
            <v>Seoul</v>
          </cell>
          <cell r="D242">
            <v>28408.217763419998</v>
          </cell>
        </row>
        <row r="243">
          <cell r="A243" t="str">
            <v>T489</v>
          </cell>
          <cell r="B243" t="str">
            <v xml:space="preserve">CGV Yongsan </v>
          </cell>
          <cell r="C243" t="str">
            <v>Seoul</v>
          </cell>
          <cell r="D243">
            <v>45481.942652849997</v>
          </cell>
        </row>
        <row r="244">
          <cell r="A244" t="str">
            <v>T432</v>
          </cell>
          <cell r="B244" t="str">
            <v>Shanghai Peace IMAX</v>
          </cell>
          <cell r="C244" t="str">
            <v>Shanghai</v>
          </cell>
          <cell r="D244"/>
        </row>
        <row r="245">
          <cell r="A245" t="str">
            <v>T327</v>
          </cell>
          <cell r="B245" t="str">
            <v>Mtel IMAX</v>
          </cell>
          <cell r="C245" t="str">
            <v>Sofia</v>
          </cell>
          <cell r="D245"/>
        </row>
        <row r="246">
          <cell r="A246" t="str">
            <v>T598</v>
          </cell>
          <cell r="B246" t="str">
            <v>Coca-Cola IMAX Kinostar City</v>
          </cell>
          <cell r="C246" t="str">
            <v>St. Petersburg</v>
          </cell>
          <cell r="D246"/>
        </row>
        <row r="247">
          <cell r="A247" t="str">
            <v>T553</v>
          </cell>
          <cell r="B247" t="str">
            <v>Suzhou Science &amp; Cultural Arts Center</v>
          </cell>
          <cell r="C247" t="str">
            <v>Suzhou</v>
          </cell>
          <cell r="D247"/>
        </row>
        <row r="248">
          <cell r="A248" t="str">
            <v>T751</v>
          </cell>
          <cell r="B248" t="str">
            <v>Entertainment Quarter Hoyts IMAX</v>
          </cell>
          <cell r="C248" t="str">
            <v>Sydney</v>
          </cell>
          <cell r="D248">
            <v>30741.872024869997</v>
          </cell>
        </row>
        <row r="249">
          <cell r="A249" t="str">
            <v>T111</v>
          </cell>
          <cell r="B249" t="str">
            <v>LG IMAX Theatre Sydney</v>
          </cell>
          <cell r="C249" t="str">
            <v>Sydney</v>
          </cell>
          <cell r="D249">
            <v>121745.94403347999</v>
          </cell>
        </row>
        <row r="250">
          <cell r="A250" t="str">
            <v>T366</v>
          </cell>
          <cell r="B250" t="str">
            <v>Samsung IMAX Theatre Miramar Cinemas</v>
          </cell>
          <cell r="C250" t="str">
            <v>Taipei</v>
          </cell>
          <cell r="D250">
            <v>32902.326345000001</v>
          </cell>
        </row>
        <row r="251">
          <cell r="A251" t="str">
            <v>T773</v>
          </cell>
          <cell r="B251" t="str">
            <v>Vieshow</v>
          </cell>
          <cell r="C251" t="str">
            <v>Taipei</v>
          </cell>
          <cell r="D251">
            <v>44864.7192</v>
          </cell>
        </row>
        <row r="252">
          <cell r="A252" t="str">
            <v>T499</v>
          </cell>
          <cell r="B252" t="str">
            <v>Cinepolis Galerias Metepec</v>
          </cell>
          <cell r="C252" t="str">
            <v>Toluca</v>
          </cell>
          <cell r="D252"/>
        </row>
        <row r="253">
          <cell r="A253" t="str">
            <v>T607</v>
          </cell>
          <cell r="B253" t="str">
            <v>Torreon IMAX Cinemas Martinez</v>
          </cell>
          <cell r="C253" t="str">
            <v>Torreon</v>
          </cell>
          <cell r="D253"/>
        </row>
        <row r="254">
          <cell r="A254" t="str">
            <v>T428</v>
          </cell>
          <cell r="B254" t="str">
            <v>Cinepolis Las Americas IMAX Acuario de Veracruz</v>
          </cell>
          <cell r="C254" t="str">
            <v>Veracruz</v>
          </cell>
          <cell r="D254"/>
        </row>
        <row r="255">
          <cell r="A255" t="str">
            <v>T308</v>
          </cell>
          <cell r="B255" t="str">
            <v>Orange IMAX Warszawa</v>
          </cell>
          <cell r="C255" t="str">
            <v>Warsaw</v>
          </cell>
          <cell r="D255"/>
        </row>
        <row r="256">
          <cell r="A256" t="str">
            <v>T760</v>
          </cell>
          <cell r="B256" t="str">
            <v>Odeon Wimbledon</v>
          </cell>
          <cell r="C256" t="str">
            <v>Wimbledon</v>
          </cell>
          <cell r="D256">
            <v>65272.450400000002</v>
          </cell>
        </row>
        <row r="257">
          <cell r="A257" t="str">
            <v>T604</v>
          </cell>
          <cell r="B257" t="str">
            <v>Studio City Wuhan</v>
          </cell>
          <cell r="C257" t="str">
            <v>Wuhan</v>
          </cell>
          <cell r="D257"/>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 Cash Flow Oct 14 Budget"/>
      <sheetName val="Imax Costs Oct 14 Budget"/>
      <sheetName val="DKP Costs  Oct 14 Budget"/>
      <sheetName val="Outside Costs Oct 14 Budget"/>
      <sheetName val="DKP INVOICES"/>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op lease"/>
      <sheetName val="OL rent_  Addtn'l rent"/>
      <sheetName val="maint"/>
      <sheetName val="fin inc"/>
      <sheetName val="maint - reconciliation"/>
      <sheetName val="Adtnk rent"/>
      <sheetName val="Notes"/>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TIME"/>
      <sheetName val="Sum Q1 04"/>
      <sheetName val="SumMar04"/>
      <sheetName val="SumFeb04"/>
      <sheetName val="SumJan04"/>
      <sheetName val="Graph Data Curr Yr"/>
    </sheetNames>
    <sheetDataSet>
      <sheetData sheetId="0"/>
      <sheetData sheetId="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ummary"/>
      <sheetName val="By exec"/>
      <sheetName val="by currency"/>
      <sheetName val="CDN by exec"/>
      <sheetName val="USD by exec"/>
      <sheetName val="Essbase Retrieves ===&gt;"/>
      <sheetName val="Budget Cube"/>
      <sheetName val="A704"/>
      <sheetName val="Salary Cube"/>
    </sheetNames>
    <sheetDataSet>
      <sheetData sheetId="0" refreshError="1">
        <row r="8">
          <cell r="AB8" t="str">
            <v>6+6F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at Ops detail Curr Yr"/>
      <sheetName val="Theatre Ops"/>
      <sheetName val="Other detail Curr Yr"/>
      <sheetName val="P&amp;L"/>
      <sheetName val="Other Other"/>
      <sheetName val="&lt;===3+9F support"/>
      <sheetName val="Kicker"/>
      <sheetName val="High level graph Curr Yr"/>
      <sheetName val="P&amp;L detail Curr Yr"/>
      <sheetName val="Sys Rev Graph Curr Yr"/>
      <sheetName val="Sys Marg Graph Curr Yr"/>
      <sheetName val="Systems detail Curr Yr"/>
      <sheetName val="Installations Curr Yr"/>
      <sheetName val="Film  Graph Curr Yr"/>
      <sheetName val="Film Dist graph Curr yr"/>
      <sheetName val="Film Dist by Acct Curr Yr"/>
      <sheetName val="Film detail Curr Yr"/>
      <sheetName val="O&amp;O Graph Qtr Curr yr"/>
      <sheetName val="O&amp;O Graph YTD Curr yr"/>
      <sheetName val="Contr Exp graph Curr Yr"/>
      <sheetName val="Contr exp graph 2 Curr Yr"/>
      <sheetName val="SG&amp;A detail Curr Yr"/>
      <sheetName val="Cash graph Curr Yr"/>
      <sheetName val="High level graph Pr Yr"/>
      <sheetName val="P&amp;L detail Pr Yr"/>
      <sheetName val="Sys Rev Graph Pr Yr"/>
      <sheetName val="Sys Marg Graph Pr Yr"/>
      <sheetName val="Systems detail Pr Yr"/>
      <sheetName val="Installations Curr Yr Pr Yr"/>
      <sheetName val="Film  Graph Pr Yr"/>
      <sheetName val="Film Dist graph Pr Yr"/>
      <sheetName val="Film Dist by Acct Pr Yr"/>
      <sheetName val="Film detail Pr Yr"/>
      <sheetName val="O&amp;O Graph Pr Yr"/>
      <sheetName val="Theat Ops detail Pr Yr"/>
      <sheetName val="Other detail Pr Yr"/>
      <sheetName val="Contr Exp graph Pr Yr"/>
      <sheetName val="Contr exp graph 2 Pr Yr"/>
      <sheetName val="SG&amp;A detail Pr Yr"/>
      <sheetName val="Table of Contents"/>
      <sheetName val="Cover"/>
      <sheetName val="Installation Detail Curr Yr"/>
      <sheetName val="SG&amp;A"/>
      <sheetName val="Film Dist"/>
      <sheetName val="Film Dist Acct Detail"/>
      <sheetName val="SG&amp;A by Exec"/>
      <sheetName val="Film Dist Commissions"/>
      <sheetName val="Graph Data Curr Yr"/>
      <sheetName val="Graph Data Prior Yr"/>
      <sheetName val="Absorption detail curr yr"/>
      <sheetName val="Installation Detail Pr Yr"/>
      <sheetName val="Installs detai Curr Yr vs Pr Yr"/>
      <sheetName val="Absorp curr yr vs pr yr"/>
      <sheetName val="Absorption Detail Pr Yr"/>
      <sheetName val="Cash Flow"/>
    </sheetNames>
    <sheetDataSet>
      <sheetData sheetId="0" refreshError="1"/>
      <sheetData sheetId="1" refreshError="1"/>
      <sheetData sheetId="2" refreshError="1"/>
      <sheetData sheetId="3" refreshError="1"/>
      <sheetData sheetId="4" refreshError="1"/>
      <sheetData sheetId="5" refreshError="1"/>
      <sheetData sheetId="6" refreshError="1">
        <row r="19">
          <cell r="AA19" t="str">
            <v>2004</v>
          </cell>
        </row>
        <row r="24">
          <cell r="AD24" t="str">
            <v>Budget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s>
    <sheetDataSet>
      <sheetData sheetId="0" refreshError="1"/>
      <sheetData sheetId="1" refreshError="1"/>
      <sheetData sheetId="2" refreshError="1"/>
      <sheetData sheetId="3" refreshError="1"/>
      <sheetData sheetId="4" refreshError="1">
        <row r="15">
          <cell r="AA15" t="str">
            <v>Qtr4</v>
          </cell>
        </row>
        <row r="17">
          <cell r="AA17">
            <v>31</v>
          </cell>
        </row>
        <row r="19">
          <cell r="AA19" t="str">
            <v>9+3F</v>
          </cell>
        </row>
        <row r="20">
          <cell r="AA20" t="str">
            <v>Act vs 9+3F</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customProperty" Target="../customProperty4.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33F4-9154-48AF-B95B-A2F91C1AE35B}">
  <sheetPr>
    <pageSetUpPr fitToPage="1"/>
  </sheetPr>
  <dimension ref="A1:M18"/>
  <sheetViews>
    <sheetView zoomScale="67" zoomScaleNormal="85" workbookViewId="0">
      <selection activeCell="J17" sqref="J17"/>
    </sheetView>
  </sheetViews>
  <sheetFormatPr defaultColWidth="9.42578125" defaultRowHeight="15"/>
  <cols>
    <col min="1" max="1" width="8.42578125" style="64" customWidth="1"/>
    <col min="2" max="2" width="99.42578125" style="64" customWidth="1"/>
    <col min="3" max="3" width="4.42578125" style="64" customWidth="1"/>
    <col min="4" max="4" width="83.42578125" style="64" customWidth="1"/>
    <col min="5" max="12" width="9.42578125" style="64"/>
    <col min="13" max="13" width="44.42578125" style="64" bestFit="1" customWidth="1"/>
    <col min="14" max="16384" width="9.42578125" style="64"/>
  </cols>
  <sheetData>
    <row r="1" spans="1:13" ht="46.5">
      <c r="A1" s="152" t="s">
        <v>0</v>
      </c>
      <c r="M1" s="153"/>
    </row>
    <row r="2" spans="1:13" ht="293.25" customHeight="1">
      <c r="A2" s="375" t="s">
        <v>1</v>
      </c>
      <c r="B2" s="376"/>
      <c r="C2" s="64" t="s">
        <v>2</v>
      </c>
      <c r="D2" s="154" t="s">
        <v>3</v>
      </c>
    </row>
    <row r="3" spans="1:13" ht="200.25" customHeight="1">
      <c r="A3" s="376"/>
      <c r="B3" s="376"/>
      <c r="D3" s="155" t="s">
        <v>4</v>
      </c>
    </row>
    <row r="4" spans="1:13" ht="15.75">
      <c r="A4" s="156" t="s">
        <v>5</v>
      </c>
      <c r="D4" s="157" t="s">
        <v>6</v>
      </c>
    </row>
    <row r="5" spans="1:13" ht="15.75">
      <c r="A5" s="158" t="s">
        <v>7</v>
      </c>
      <c r="D5" s="157" t="s">
        <v>8</v>
      </c>
    </row>
    <row r="6" spans="1:13">
      <c r="A6" s="159" t="s">
        <v>9</v>
      </c>
    </row>
    <row r="7" spans="1:13">
      <c r="A7" s="160" t="s">
        <v>10</v>
      </c>
    </row>
    <row r="8" spans="1:13">
      <c r="A8" s="160"/>
    </row>
    <row r="10" spans="1:13">
      <c r="A10" s="158" t="s">
        <v>11</v>
      </c>
    </row>
    <row r="11" spans="1:13">
      <c r="A11" s="160" t="s">
        <v>12</v>
      </c>
    </row>
    <row r="12" spans="1:13">
      <c r="A12" s="160" t="s">
        <v>13</v>
      </c>
    </row>
    <row r="13" spans="1:13" ht="21">
      <c r="A13" s="160" t="s">
        <v>14</v>
      </c>
      <c r="D13" s="161" t="s">
        <v>15</v>
      </c>
    </row>
    <row r="14" spans="1:13" ht="21">
      <c r="A14" s="160" t="s">
        <v>16</v>
      </c>
      <c r="D14" s="162"/>
    </row>
    <row r="15" spans="1:13" ht="21">
      <c r="A15" s="160" t="s">
        <v>17</v>
      </c>
      <c r="D15" s="162" t="s">
        <v>18</v>
      </c>
    </row>
    <row r="16" spans="1:13" ht="21">
      <c r="A16" s="160" t="s">
        <v>19</v>
      </c>
      <c r="D16" s="162" t="s">
        <v>20</v>
      </c>
    </row>
    <row r="17" spans="1:4" ht="21">
      <c r="A17" s="160" t="s">
        <v>21</v>
      </c>
      <c r="D17" s="163" t="s">
        <v>22</v>
      </c>
    </row>
    <row r="18" spans="1:4">
      <c r="A18" s="160"/>
    </row>
  </sheetData>
  <mergeCells count="1">
    <mergeCell ref="A2:B3"/>
  </mergeCells>
  <pageMargins left="0.7" right="0.7" top="0.75" bottom="0.75" header="0.3" footer="0.3"/>
  <pageSetup scale="38" orientation="landscape"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3274-6628-43DD-81F6-5704484B552D}">
  <sheetPr>
    <pageSetUpPr fitToPage="1"/>
  </sheetPr>
  <dimension ref="A1:CQ138"/>
  <sheetViews>
    <sheetView showGridLines="0" tabSelected="1" view="pageBreakPreview" zoomScale="85" zoomScaleNormal="85" zoomScaleSheetLayoutView="85" workbookViewId="0">
      <pane xSplit="1" ySplit="5" topLeftCell="AD6" activePane="bottomRight" state="frozen"/>
      <selection pane="topRight" activeCell="B1" sqref="B1"/>
      <selection pane="bottomLeft" activeCell="A6" sqref="A6"/>
      <selection pane="bottomRight" activeCell="AW31" sqref="AW31"/>
    </sheetView>
  </sheetViews>
  <sheetFormatPr defaultColWidth="9.42578125" defaultRowHeight="15" outlineLevelCol="1"/>
  <cols>
    <col min="1" max="1" width="39.5703125" customWidth="1"/>
    <col min="2" max="4" width="11.42578125" customWidth="1" outlineLevel="1"/>
    <col min="5" max="5" width="12.42578125" customWidth="1" outlineLevel="1"/>
    <col min="6" max="6" width="12.85546875" customWidth="1"/>
    <col min="7" max="7" width="11.42578125" customWidth="1"/>
    <col min="8" max="8" width="12.42578125" customWidth="1"/>
    <col min="9" max="9" width="11.42578125" customWidth="1"/>
    <col min="10" max="10" width="12.42578125" customWidth="1"/>
    <col min="11" max="11" width="12.85546875" customWidth="1"/>
    <col min="12" max="14" width="12.42578125" customWidth="1"/>
    <col min="15" max="15" width="12" customWidth="1"/>
    <col min="16" max="16" width="13.140625" customWidth="1"/>
    <col min="17" max="17" width="12" customWidth="1"/>
    <col min="18" max="19" width="11.42578125" customWidth="1"/>
    <col min="20" max="20" width="12.42578125" customWidth="1"/>
    <col min="21" max="21" width="12.85546875" customWidth="1"/>
    <col min="22" max="22" width="12" customWidth="1"/>
    <col min="23" max="24" width="11.42578125" customWidth="1"/>
    <col min="25" max="25" width="9.42578125" customWidth="1"/>
    <col min="26" max="26" width="12.85546875" customWidth="1"/>
    <col min="27" max="27" width="12" customWidth="1"/>
    <col min="28" max="28" width="11.42578125" style="267" customWidth="1"/>
    <col min="29" max="29" width="12.140625" bestFit="1" customWidth="1"/>
    <col min="30" max="30" width="10.42578125" customWidth="1"/>
    <col min="31" max="31" width="12.85546875" customWidth="1"/>
    <col min="32" max="32" width="12" bestFit="1" customWidth="1"/>
    <col min="33" max="33" width="12.42578125" customWidth="1"/>
    <col min="34" max="34" width="12.140625" bestFit="1" customWidth="1"/>
    <col min="35" max="35" width="11.42578125" customWidth="1"/>
    <col min="36" max="36" width="12.85546875" customWidth="1"/>
    <col min="37" max="37" width="12" bestFit="1" customWidth="1"/>
    <col min="38" max="40" width="12.140625" customWidth="1"/>
    <col min="41" max="42" width="12.85546875" customWidth="1"/>
    <col min="43" max="43" width="12.85546875" bestFit="1" customWidth="1"/>
    <col min="44" max="58" width="9.42578125" style="267"/>
  </cols>
  <sheetData>
    <row r="1" spans="1:95" ht="20.25">
      <c r="A1" s="1" t="s">
        <v>23</v>
      </c>
      <c r="B1" s="2"/>
      <c r="C1" s="2"/>
      <c r="D1" s="2"/>
      <c r="E1" s="3"/>
      <c r="F1" s="58"/>
      <c r="G1" s="2"/>
      <c r="H1" s="2"/>
      <c r="I1" s="2"/>
      <c r="J1" s="3"/>
      <c r="K1" s="58"/>
      <c r="L1" s="2"/>
      <c r="M1" s="2"/>
      <c r="N1" s="2"/>
      <c r="O1" s="2"/>
      <c r="P1" s="58"/>
      <c r="Q1" s="2"/>
      <c r="R1" s="2"/>
      <c r="S1" s="2"/>
      <c r="T1" s="2"/>
      <c r="U1" s="58"/>
      <c r="V1" s="2"/>
      <c r="W1" s="3"/>
      <c r="X1" s="3"/>
      <c r="Y1" s="2"/>
      <c r="Z1" s="58"/>
      <c r="AA1" s="2"/>
      <c r="AB1" s="2"/>
      <c r="AC1" s="3"/>
      <c r="AD1" s="3"/>
      <c r="AE1" s="58"/>
      <c r="AF1" s="2"/>
      <c r="AG1" s="3"/>
      <c r="AH1" s="3"/>
      <c r="AI1" s="3"/>
      <c r="AJ1" s="58"/>
      <c r="AK1" s="2"/>
      <c r="AL1" s="3"/>
      <c r="AM1" s="3"/>
      <c r="AN1" s="3"/>
      <c r="AO1" s="58"/>
      <c r="AP1" s="360"/>
      <c r="AQ1" s="358"/>
      <c r="AR1" s="82"/>
      <c r="AS1" s="82"/>
      <c r="AT1" s="82"/>
      <c r="AU1" s="82"/>
      <c r="AV1" s="82"/>
      <c r="AW1" s="82"/>
      <c r="AX1" s="82"/>
      <c r="AY1" s="82"/>
      <c r="AZ1" s="82"/>
      <c r="BA1" s="82"/>
      <c r="BB1" s="82"/>
      <c r="BC1" s="82"/>
      <c r="BD1" s="82"/>
      <c r="BE1" s="82"/>
      <c r="BF1" s="82"/>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row>
    <row r="2" spans="1:95">
      <c r="A2" s="87" t="s">
        <v>24</v>
      </c>
      <c r="B2" s="66"/>
      <c r="C2" s="4"/>
      <c r="D2" s="68">
        <v>2018</v>
      </c>
      <c r="E2" s="4"/>
      <c r="F2" s="5" t="s">
        <v>25</v>
      </c>
      <c r="G2" s="66"/>
      <c r="H2" s="70"/>
      <c r="I2" s="68">
        <v>2019</v>
      </c>
      <c r="J2" s="65"/>
      <c r="K2" s="5" t="s">
        <v>26</v>
      </c>
      <c r="L2" s="66"/>
      <c r="M2" s="70"/>
      <c r="N2" s="68">
        <v>2020</v>
      </c>
      <c r="O2" s="65"/>
      <c r="P2" s="5" t="s">
        <v>27</v>
      </c>
      <c r="Q2" s="66"/>
      <c r="R2" s="70"/>
      <c r="S2" s="68">
        <v>2021</v>
      </c>
      <c r="T2" s="65"/>
      <c r="U2" s="79">
        <v>2021</v>
      </c>
      <c r="V2" s="84"/>
      <c r="W2" s="85"/>
      <c r="X2" s="68">
        <v>2022</v>
      </c>
      <c r="Y2" s="65"/>
      <c r="Z2" s="79">
        <v>2022</v>
      </c>
      <c r="AA2" s="244"/>
      <c r="AB2" s="245"/>
      <c r="AC2" s="341">
        <v>2023</v>
      </c>
      <c r="AD2" s="85"/>
      <c r="AE2" s="79" t="s">
        <v>28</v>
      </c>
      <c r="AF2" s="244"/>
      <c r="AG2" s="85"/>
      <c r="AH2" s="316">
        <v>2024</v>
      </c>
      <c r="AI2" s="85"/>
      <c r="AJ2" s="79">
        <v>2024</v>
      </c>
      <c r="AK2" s="320"/>
      <c r="AL2" s="332"/>
      <c r="AM2" s="316" t="s">
        <v>29</v>
      </c>
      <c r="AN2" s="85"/>
      <c r="AO2" s="359">
        <v>2025</v>
      </c>
      <c r="AP2" s="367">
        <v>2026</v>
      </c>
      <c r="AQ2" s="368"/>
      <c r="AR2" s="82"/>
      <c r="AS2" s="82"/>
      <c r="AT2" s="82"/>
      <c r="AU2" s="82"/>
      <c r="AV2" s="82"/>
      <c r="AW2" s="82"/>
      <c r="AX2" s="82"/>
      <c r="AY2" s="82"/>
      <c r="AZ2" s="82"/>
      <c r="BA2" s="82"/>
      <c r="BB2" s="82"/>
      <c r="BC2" s="82"/>
      <c r="BD2" s="82"/>
      <c r="BE2" s="82"/>
      <c r="BF2" s="82"/>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row>
    <row r="3" spans="1:95">
      <c r="A3" s="33"/>
      <c r="B3" s="372" t="s">
        <v>30</v>
      </c>
      <c r="C3" s="373"/>
      <c r="D3" s="373"/>
      <c r="E3" s="373"/>
      <c r="F3" s="374"/>
      <c r="G3" s="372" t="s">
        <v>30</v>
      </c>
      <c r="H3" s="373"/>
      <c r="I3" s="373"/>
      <c r="J3" s="373"/>
      <c r="K3" s="374"/>
      <c r="L3" s="372" t="s">
        <v>30</v>
      </c>
      <c r="M3" s="373"/>
      <c r="N3" s="373"/>
      <c r="O3" s="373"/>
      <c r="P3" s="374"/>
      <c r="Q3" s="22"/>
      <c r="R3" s="272"/>
      <c r="S3" s="272" t="s">
        <v>30</v>
      </c>
      <c r="T3" s="272"/>
      <c r="U3" s="273"/>
      <c r="V3" s="22"/>
      <c r="W3" s="272"/>
      <c r="X3" s="272" t="s">
        <v>30</v>
      </c>
      <c r="Y3" s="272"/>
      <c r="Z3" s="273"/>
      <c r="AA3" s="234"/>
      <c r="AB3" s="234"/>
      <c r="AC3" s="272" t="s">
        <v>30</v>
      </c>
      <c r="AD3" s="271"/>
      <c r="AE3" s="270"/>
      <c r="AF3" s="22"/>
      <c r="AG3" s="272"/>
      <c r="AH3" s="272" t="s">
        <v>30</v>
      </c>
      <c r="AI3" s="271"/>
      <c r="AJ3" s="270"/>
      <c r="AK3" s="22"/>
      <c r="AL3" s="272"/>
      <c r="AM3" s="272" t="s">
        <v>30</v>
      </c>
      <c r="AN3" s="272"/>
      <c r="AO3" s="270"/>
      <c r="AP3" s="361"/>
      <c r="AQ3" s="272"/>
      <c r="AR3" s="82"/>
      <c r="AS3" s="82"/>
      <c r="AT3" s="82"/>
      <c r="AU3" s="82"/>
      <c r="AV3" s="82"/>
      <c r="AW3" s="82"/>
      <c r="AX3" s="82"/>
      <c r="AY3" s="82"/>
      <c r="AZ3" s="82"/>
      <c r="BA3" s="82"/>
      <c r="BB3" s="82"/>
      <c r="BC3" s="82"/>
      <c r="BD3" s="82"/>
      <c r="BE3" s="82"/>
      <c r="BF3" s="82"/>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row>
    <row r="4" spans="1:95" ht="16.5">
      <c r="A4" s="6"/>
      <c r="B4" s="88" t="s">
        <v>31</v>
      </c>
      <c r="C4" s="6" t="s">
        <v>32</v>
      </c>
      <c r="D4" s="6" t="s">
        <v>33</v>
      </c>
      <c r="E4" s="6" t="s">
        <v>34</v>
      </c>
      <c r="F4" s="7" t="s">
        <v>35</v>
      </c>
      <c r="G4" s="6" t="s">
        <v>31</v>
      </c>
      <c r="H4" s="69" t="s">
        <v>32</v>
      </c>
      <c r="I4" s="6" t="s">
        <v>33</v>
      </c>
      <c r="J4" s="6" t="s">
        <v>34</v>
      </c>
      <c r="K4" s="7" t="s">
        <v>35</v>
      </c>
      <c r="L4" s="6" t="s">
        <v>31</v>
      </c>
      <c r="M4" s="69" t="s">
        <v>32</v>
      </c>
      <c r="N4" s="6" t="s">
        <v>33</v>
      </c>
      <c r="O4" s="6" t="s">
        <v>34</v>
      </c>
      <c r="P4" s="7" t="s">
        <v>35</v>
      </c>
      <c r="Q4" s="6" t="s">
        <v>31</v>
      </c>
      <c r="R4" s="69" t="s">
        <v>32</v>
      </c>
      <c r="S4" s="6" t="s">
        <v>33</v>
      </c>
      <c r="T4" s="6" t="s">
        <v>34</v>
      </c>
      <c r="U4" s="7" t="s">
        <v>35</v>
      </c>
      <c r="V4" s="6" t="s">
        <v>31</v>
      </c>
      <c r="W4" s="69" t="s">
        <v>32</v>
      </c>
      <c r="X4" s="69" t="s">
        <v>33</v>
      </c>
      <c r="Y4" s="6" t="s">
        <v>34</v>
      </c>
      <c r="Z4" s="7" t="s">
        <v>35</v>
      </c>
      <c r="AA4" s="235" t="s">
        <v>31</v>
      </c>
      <c r="AB4" s="246" t="s">
        <v>32</v>
      </c>
      <c r="AC4" s="247" t="s">
        <v>33</v>
      </c>
      <c r="AD4" s="247" t="s">
        <v>34</v>
      </c>
      <c r="AE4" s="7" t="s">
        <v>35</v>
      </c>
      <c r="AF4" s="235" t="s">
        <v>31</v>
      </c>
      <c r="AG4" s="247" t="s">
        <v>32</v>
      </c>
      <c r="AH4" s="247" t="s">
        <v>33</v>
      </c>
      <c r="AI4" s="247" t="s">
        <v>34</v>
      </c>
      <c r="AJ4" s="7" t="s">
        <v>35</v>
      </c>
      <c r="AK4" s="235" t="s">
        <v>31</v>
      </c>
      <c r="AL4" s="247" t="s">
        <v>32</v>
      </c>
      <c r="AM4" s="247" t="s">
        <v>33</v>
      </c>
      <c r="AN4" s="247" t="s">
        <v>34</v>
      </c>
      <c r="AO4" s="7" t="s">
        <v>35</v>
      </c>
      <c r="AP4" s="235" t="s">
        <v>31</v>
      </c>
      <c r="AQ4" s="247" t="s">
        <v>32</v>
      </c>
      <c r="AR4" s="82"/>
      <c r="AS4" s="82"/>
      <c r="AT4" s="82"/>
      <c r="AU4" s="82"/>
      <c r="AV4" s="82"/>
      <c r="AW4" s="82"/>
      <c r="AX4" s="82"/>
      <c r="AY4" s="82"/>
      <c r="AZ4" s="82"/>
      <c r="BA4" s="82"/>
      <c r="BB4" s="82"/>
      <c r="BC4" s="82"/>
      <c r="BD4" s="82"/>
      <c r="BE4" s="82"/>
      <c r="BF4" s="82"/>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row>
    <row r="5" spans="1:95" ht="15" customHeight="1" thickBot="1">
      <c r="A5" s="51" t="s">
        <v>36</v>
      </c>
      <c r="B5" s="52">
        <v>246938</v>
      </c>
      <c r="C5" s="51">
        <v>342584</v>
      </c>
      <c r="D5" s="51">
        <v>206531</v>
      </c>
      <c r="E5" s="51">
        <v>236100</v>
      </c>
      <c r="F5" s="53">
        <f>SUM(B5:E5)</f>
        <v>1032153</v>
      </c>
      <c r="G5" s="51">
        <v>256300</v>
      </c>
      <c r="H5" s="51">
        <v>364931.90702999994</v>
      </c>
      <c r="I5" s="51">
        <v>246053.76180000001</v>
      </c>
      <c r="J5" s="51">
        <v>241165</v>
      </c>
      <c r="K5" s="53">
        <v>1108513</v>
      </c>
      <c r="L5" s="51">
        <v>95226.020099999994</v>
      </c>
      <c r="M5" s="51">
        <v>2657.9378700000007</v>
      </c>
      <c r="N5" s="51">
        <v>70357.517689999993</v>
      </c>
      <c r="O5" s="51">
        <v>90978.793059999996</v>
      </c>
      <c r="P5" s="53">
        <f>SUM(L5:O5)</f>
        <v>259220.26871999999</v>
      </c>
      <c r="Q5" s="51">
        <v>110231</v>
      </c>
      <c r="R5" s="51">
        <v>108558</v>
      </c>
      <c r="S5" s="51">
        <v>141893</v>
      </c>
      <c r="T5" s="51">
        <v>277534.31547999999</v>
      </c>
      <c r="U5" s="53">
        <f>SUM(Q5:T5)</f>
        <v>638216.31547999999</v>
      </c>
      <c r="V5" s="51">
        <v>173182.80656000003</v>
      </c>
      <c r="W5" s="51">
        <v>247900</v>
      </c>
      <c r="X5" s="51">
        <v>177097.45024000001</v>
      </c>
      <c r="Y5" s="51">
        <v>251545.28057999999</v>
      </c>
      <c r="Z5" s="53">
        <f>SUM(V5:Y5)</f>
        <v>849725.53738000011</v>
      </c>
      <c r="AA5" s="51">
        <v>273119</v>
      </c>
      <c r="AB5" s="238">
        <v>268674</v>
      </c>
      <c r="AC5" s="51">
        <v>347144</v>
      </c>
      <c r="AD5" s="51">
        <v>170013</v>
      </c>
      <c r="AE5" s="53">
        <v>1058951</v>
      </c>
      <c r="AF5" s="51">
        <v>260728</v>
      </c>
      <c r="AG5" s="238">
        <v>196371</v>
      </c>
      <c r="AH5" s="51">
        <v>239435</v>
      </c>
      <c r="AI5" s="51">
        <v>204119</v>
      </c>
      <c r="AJ5" s="53">
        <f>SUM(AF5:AI5)</f>
        <v>900653</v>
      </c>
      <c r="AK5" s="51">
        <v>280742</v>
      </c>
      <c r="AL5" s="238">
        <v>277278</v>
      </c>
      <c r="AM5" s="238">
        <v>360443</v>
      </c>
      <c r="AN5" s="51">
        <f>AO5-SUM(AK5:AM5)</f>
        <v>327213.12418000004</v>
      </c>
      <c r="AO5" s="53">
        <v>1245676.12418</v>
      </c>
      <c r="AP5" s="51">
        <v>252853</v>
      </c>
      <c r="AQ5" s="51">
        <v>281555.10599000001</v>
      </c>
      <c r="AR5" s="82"/>
      <c r="AS5" s="82"/>
      <c r="AT5" s="82"/>
      <c r="AU5" s="82"/>
      <c r="AV5" s="82"/>
      <c r="AW5" s="82"/>
      <c r="AX5" s="82"/>
      <c r="AY5" s="82"/>
      <c r="AZ5" s="82"/>
      <c r="BA5" s="82"/>
      <c r="BB5" s="82"/>
      <c r="BC5" s="82"/>
      <c r="BD5" s="82"/>
      <c r="BE5" s="82"/>
      <c r="BF5" s="82"/>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row>
    <row r="6" spans="1:95" ht="15" customHeight="1">
      <c r="A6" s="287" t="s">
        <v>37</v>
      </c>
      <c r="B6" s="286">
        <f>'Box Office &amp; Network Stats'!D15*1000</f>
        <v>249440</v>
      </c>
      <c r="C6" s="287">
        <f>'Box Office &amp; Network Stats'!E15*1000</f>
        <v>346930</v>
      </c>
      <c r="D6" s="287">
        <f>'Box Office &amp; Network Stats'!F15*1000</f>
        <v>210860</v>
      </c>
      <c r="E6" s="287">
        <f>'Box Office &amp; Network Stats'!G15*1000</f>
        <v>240820</v>
      </c>
      <c r="F6" s="288">
        <f>'Box Office &amp; Network Stats'!H15*1000</f>
        <v>1048069.9999999999</v>
      </c>
      <c r="G6" s="287">
        <f>'Box Office &amp; Network Stats'!I15*1000</f>
        <v>262760</v>
      </c>
      <c r="H6" s="287">
        <f>'Box Office &amp; Network Stats'!J15*1000</f>
        <v>371760</v>
      </c>
      <c r="I6" s="287">
        <f>'Box Office &amp; Network Stats'!K15*1000</f>
        <v>251830</v>
      </c>
      <c r="J6" s="287">
        <f>'Box Office &amp; Network Stats'!L15*1000</f>
        <v>244430</v>
      </c>
      <c r="K6" s="288">
        <f>'Box Office &amp; Network Stats'!M15*1000</f>
        <v>1130790</v>
      </c>
      <c r="L6" s="287">
        <f>'Box Office &amp; Network Stats'!N15*1000</f>
        <v>95730</v>
      </c>
      <c r="M6" s="287">
        <f>'Box Office &amp; Network Stats'!O15*1000</f>
        <v>2650</v>
      </c>
      <c r="N6" s="287">
        <f>'Box Office &amp; Network Stats'!P15*1000</f>
        <v>73010</v>
      </c>
      <c r="O6" s="287">
        <f>'Box Office &amp; Network Stats'!Q15*1000</f>
        <v>94770</v>
      </c>
      <c r="P6" s="288">
        <f>'Box Office &amp; Network Stats'!R15*1000</f>
        <v>266190</v>
      </c>
      <c r="Q6" s="287">
        <f>'Box Office &amp; Network Stats'!S15*1000</f>
        <v>117510</v>
      </c>
      <c r="R6" s="287">
        <f>'Box Office &amp; Network Stats'!T15*1000</f>
        <v>113090</v>
      </c>
      <c r="S6" s="287">
        <f>'Box Office &amp; Network Stats'!U15*1000</f>
        <v>145270</v>
      </c>
      <c r="T6" s="287">
        <f>'Box Office &amp; Network Stats'!V15*1000</f>
        <v>282050</v>
      </c>
      <c r="U6" s="288">
        <f>'Box Office &amp; Network Stats'!W15*1000</f>
        <v>657930</v>
      </c>
      <c r="V6" s="287">
        <f>'Box Office &amp; Network Stats'!X15*1000</f>
        <v>176920</v>
      </c>
      <c r="W6" s="287">
        <f>'Box Office &amp; Network Stats'!Y15*1000</f>
        <v>249700</v>
      </c>
      <c r="X6" s="287">
        <f>'Box Office &amp; Network Stats'!Z15*1000</f>
        <v>180400</v>
      </c>
      <c r="Y6" s="287">
        <f>'Box Office &amp; Network Stats'!AA15*1000</f>
        <v>256269.99999999997</v>
      </c>
      <c r="Z6" s="288">
        <f>'Box Office &amp; Network Stats'!AB15*1000</f>
        <v>863300</v>
      </c>
      <c r="AA6" s="287">
        <f>'Box Office &amp; Network Stats'!AC15*1000</f>
        <v>282140</v>
      </c>
      <c r="AB6" s="289">
        <f>'Box Office &amp; Network Stats'!AD15*1000</f>
        <v>276450</v>
      </c>
      <c r="AC6" s="287">
        <f>'Box Office &amp; Network Stats'!AE15*1000</f>
        <v>355940</v>
      </c>
      <c r="AD6" s="287">
        <f>'Box Office &amp; Network Stats'!AF15*1000</f>
        <v>173330</v>
      </c>
      <c r="AE6" s="288">
        <f>'Box Office &amp; Network Stats'!AG15*1000</f>
        <v>1087860</v>
      </c>
      <c r="AF6" s="287">
        <f>'Box Office &amp; Network Stats'!AH15*1000</f>
        <v>267320</v>
      </c>
      <c r="AG6" s="289">
        <f>'Box Office &amp; Network Stats'!AI15*1000</f>
        <v>199820</v>
      </c>
      <c r="AH6" s="287">
        <f>'Box Office &amp; Network Stats'!AJ15*1000</f>
        <v>244950</v>
      </c>
      <c r="AI6" s="287">
        <f>'Box Office &amp; Network Stats'!AK15*1000</f>
        <v>207640</v>
      </c>
      <c r="AJ6" s="288">
        <f>'Box Office &amp; Network Stats'!AL15*1000</f>
        <v>919740</v>
      </c>
      <c r="AK6" s="287">
        <v>298163</v>
      </c>
      <c r="AL6" s="289">
        <v>281083</v>
      </c>
      <c r="AM6" s="289">
        <v>367649.92700000003</v>
      </c>
      <c r="AN6" s="287">
        <v>336185.57110000018</v>
      </c>
      <c r="AO6" s="288">
        <v>1283081.4981000002</v>
      </c>
      <c r="AP6" s="287">
        <v>259616</v>
      </c>
      <c r="AQ6" s="287">
        <v>284845.44699999999</v>
      </c>
      <c r="AR6" s="82"/>
      <c r="AS6" s="82"/>
      <c r="AT6" s="82"/>
      <c r="AU6" s="82"/>
      <c r="AV6" s="82"/>
      <c r="AW6" s="82"/>
      <c r="AX6" s="82"/>
      <c r="AY6" s="82"/>
      <c r="AZ6" s="82"/>
      <c r="BA6" s="82"/>
      <c r="BB6" s="82"/>
      <c r="BC6" s="82"/>
      <c r="BD6" s="82"/>
      <c r="BE6" s="82"/>
      <c r="BF6" s="82"/>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row>
    <row r="7" spans="1:95">
      <c r="A7" s="8" t="s">
        <v>38</v>
      </c>
      <c r="B7" s="9"/>
      <c r="C7" s="9"/>
      <c r="D7" s="9"/>
      <c r="E7" s="9"/>
      <c r="F7" s="10"/>
      <c r="G7" s="43"/>
      <c r="H7" s="43"/>
      <c r="I7" s="43"/>
      <c r="J7" s="9"/>
      <c r="K7" s="10"/>
      <c r="L7" s="43"/>
      <c r="M7" s="43"/>
      <c r="N7" s="43"/>
      <c r="O7" s="43"/>
      <c r="P7" s="10"/>
      <c r="Q7" s="43"/>
      <c r="R7" s="43"/>
      <c r="S7" s="43"/>
      <c r="T7" s="43"/>
      <c r="U7" s="10"/>
      <c r="V7" s="43"/>
      <c r="W7" s="43"/>
      <c r="X7" s="43"/>
      <c r="Y7" s="43"/>
      <c r="Z7" s="10"/>
      <c r="AA7" s="43"/>
      <c r="AB7" s="239"/>
      <c r="AC7" s="261"/>
      <c r="AD7" s="261"/>
      <c r="AE7" s="10"/>
      <c r="AF7" s="43"/>
      <c r="AG7" s="261"/>
      <c r="AH7" s="261"/>
      <c r="AI7" s="261"/>
      <c r="AJ7" s="10"/>
      <c r="AK7" s="317"/>
      <c r="AL7" s="324"/>
      <c r="AM7" s="324"/>
      <c r="AN7" s="324"/>
      <c r="AO7" s="347"/>
      <c r="AP7" s="354"/>
      <c r="AQ7" s="354"/>
      <c r="AR7" s="82"/>
      <c r="AS7" s="82"/>
      <c r="AT7" s="82"/>
      <c r="AU7" s="82"/>
      <c r="AV7" s="82"/>
      <c r="AW7" s="82"/>
      <c r="AX7" s="82"/>
      <c r="AY7" s="82"/>
      <c r="AZ7" s="82"/>
      <c r="BA7" s="82"/>
      <c r="BB7" s="82"/>
      <c r="BC7" s="82"/>
      <c r="BD7" s="82"/>
      <c r="BE7" s="82"/>
      <c r="BF7" s="82"/>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row>
    <row r="8" spans="1:95" ht="11.25" customHeight="1">
      <c r="A8" s="8"/>
      <c r="B8" s="89"/>
      <c r="C8" s="9"/>
      <c r="D8" s="9"/>
      <c r="E8" s="9"/>
      <c r="F8" s="10"/>
      <c r="G8" s="43"/>
      <c r="H8" s="43"/>
      <c r="I8" s="43"/>
      <c r="J8" s="9"/>
      <c r="K8" s="10"/>
      <c r="L8" s="43"/>
      <c r="M8" s="43"/>
      <c r="N8" s="43"/>
      <c r="O8" s="43"/>
      <c r="P8" s="10"/>
      <c r="Q8" s="43"/>
      <c r="R8" s="43"/>
      <c r="S8" s="43"/>
      <c r="T8" s="43"/>
      <c r="U8" s="10"/>
      <c r="V8" s="43"/>
      <c r="W8" s="43"/>
      <c r="X8" s="43"/>
      <c r="Y8" s="43"/>
      <c r="Z8" s="10"/>
      <c r="AA8" s="43"/>
      <c r="AB8" s="239"/>
      <c r="AC8" s="256"/>
      <c r="AD8" s="256"/>
      <c r="AE8" s="10"/>
      <c r="AF8" s="43"/>
      <c r="AG8" s="256"/>
      <c r="AH8" s="256"/>
      <c r="AI8" s="256"/>
      <c r="AJ8" s="10"/>
      <c r="AK8" s="43"/>
      <c r="AL8" s="324"/>
      <c r="AM8" s="324"/>
      <c r="AN8" s="340"/>
      <c r="AO8" s="10"/>
      <c r="AP8" s="43"/>
      <c r="AQ8" s="43"/>
      <c r="AR8" s="82"/>
      <c r="AS8" s="82"/>
      <c r="AT8" s="82"/>
      <c r="AU8" s="82"/>
      <c r="AV8" s="82"/>
      <c r="AW8" s="82"/>
      <c r="AX8" s="82"/>
      <c r="AY8" s="82"/>
      <c r="AZ8" s="82"/>
      <c r="BA8" s="82"/>
      <c r="BB8" s="82"/>
      <c r="BC8" s="82"/>
      <c r="BD8" s="82"/>
      <c r="BE8" s="82"/>
      <c r="BF8" s="82"/>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row>
    <row r="9" spans="1:95">
      <c r="A9" s="9" t="s">
        <v>39</v>
      </c>
      <c r="B9" s="89">
        <v>27051</v>
      </c>
      <c r="C9" s="9">
        <v>36161</v>
      </c>
      <c r="D9" s="9">
        <v>22372</v>
      </c>
      <c r="E9" s="9">
        <v>25209</v>
      </c>
      <c r="F9" s="10">
        <f>SUM(B9,C9,D9,E9)</f>
        <v>110793</v>
      </c>
      <c r="G9" s="43">
        <v>27950</v>
      </c>
      <c r="H9" s="43">
        <v>39293.222520000003</v>
      </c>
      <c r="I9" s="43">
        <v>26665</v>
      </c>
      <c r="J9" s="43">
        <v>26856.777480000001</v>
      </c>
      <c r="K9" s="10">
        <f>G9+H9+I9+J9</f>
        <v>120765.00000000001</v>
      </c>
      <c r="L9" s="43">
        <v>10629.090050000001</v>
      </c>
      <c r="M9" s="43">
        <v>546</v>
      </c>
      <c r="N9" s="43">
        <v>6886</v>
      </c>
      <c r="O9" s="43">
        <v>10203.909949999999</v>
      </c>
      <c r="P9" s="10">
        <f>L9+M9+N9+O9</f>
        <v>28265</v>
      </c>
      <c r="Q9" s="43">
        <v>11944</v>
      </c>
      <c r="R9" s="43">
        <v>11793</v>
      </c>
      <c r="S9" s="43">
        <v>15701</v>
      </c>
      <c r="T9" s="43">
        <v>31221</v>
      </c>
      <c r="U9" s="10">
        <f>Q9+R9+S9+T9</f>
        <v>70659</v>
      </c>
      <c r="V9" s="43">
        <v>19564</v>
      </c>
      <c r="W9" s="43">
        <v>27581</v>
      </c>
      <c r="X9" s="43">
        <v>19919</v>
      </c>
      <c r="Y9" s="43">
        <v>27803</v>
      </c>
      <c r="Z9" s="10">
        <f t="shared" ref="Z9" si="0">V9+W9+X9+Y9</f>
        <v>94867</v>
      </c>
      <c r="AA9" s="43">
        <v>30073</v>
      </c>
      <c r="AB9" s="43">
        <v>29219</v>
      </c>
      <c r="AC9" s="43">
        <v>42481</v>
      </c>
      <c r="AD9" s="43">
        <v>16864</v>
      </c>
      <c r="AE9" s="10">
        <f>SUM(AA9:AD9)</f>
        <v>118637</v>
      </c>
      <c r="AF9" s="43">
        <v>29721</v>
      </c>
      <c r="AG9" s="43">
        <v>21304</v>
      </c>
      <c r="AH9" s="43">
        <v>26687</v>
      </c>
      <c r="AI9" s="43">
        <v>22833</v>
      </c>
      <c r="AJ9" s="10">
        <f>SUM(AF9:AI9)</f>
        <v>100545</v>
      </c>
      <c r="AK9" s="43">
        <v>32157</v>
      </c>
      <c r="AL9" s="43">
        <v>31650</v>
      </c>
      <c r="AM9" s="43">
        <v>41913</v>
      </c>
      <c r="AN9" s="43">
        <v>36626</v>
      </c>
      <c r="AO9" s="10">
        <f t="shared" ref="AO9:AO11" si="1">SUM(AK9:AN9)</f>
        <v>142346</v>
      </c>
      <c r="AP9" s="43">
        <v>29227</v>
      </c>
      <c r="AQ9" s="43">
        <v>32538</v>
      </c>
      <c r="AR9" s="82"/>
      <c r="AS9" s="82"/>
      <c r="AT9" s="82"/>
      <c r="AU9" s="82"/>
      <c r="AV9" s="82"/>
      <c r="AW9" s="82"/>
      <c r="AX9" s="82"/>
      <c r="AY9" s="82"/>
      <c r="AZ9" s="82"/>
      <c r="BA9" s="82"/>
      <c r="BB9" s="82"/>
      <c r="BC9" s="82"/>
      <c r="BD9" s="82"/>
      <c r="BE9" s="82"/>
      <c r="BF9" s="82"/>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row>
    <row r="10" spans="1:95">
      <c r="A10" s="9" t="s">
        <v>40</v>
      </c>
      <c r="B10" s="89">
        <v>3783</v>
      </c>
      <c r="C10" s="9">
        <v>2456.5251199999998</v>
      </c>
      <c r="D10" s="9">
        <v>3068.0600799999997</v>
      </c>
      <c r="E10" s="9">
        <v>3858</v>
      </c>
      <c r="F10" s="10">
        <f>SUM(B10,C10,D10,E10)</f>
        <v>13165.5852</v>
      </c>
      <c r="G10" s="43">
        <v>2763.9600400000004</v>
      </c>
      <c r="H10" s="43">
        <v>3921.9256099999998</v>
      </c>
      <c r="I10" s="43">
        <v>4565.21576</v>
      </c>
      <c r="J10" s="43">
        <v>2221.8995799999998</v>
      </c>
      <c r="K10" s="10">
        <f>G10+H10+I10+J10</f>
        <v>13473.000989999999</v>
      </c>
      <c r="L10" s="43">
        <v>2452.8497600000001</v>
      </c>
      <c r="M10" s="43">
        <v>3182</v>
      </c>
      <c r="N10" s="43">
        <v>1865</v>
      </c>
      <c r="O10" s="43">
        <v>1177.0114699999999</v>
      </c>
      <c r="P10" s="10">
        <f>L10+M10+N10+O10</f>
        <v>8676.8612300000004</v>
      </c>
      <c r="Q10" s="43">
        <v>813.98852999999997</v>
      </c>
      <c r="R10" s="43">
        <v>1856.30395</v>
      </c>
      <c r="S10" s="43">
        <v>1930.1557</v>
      </c>
      <c r="T10" s="43">
        <v>1729.6445100000001</v>
      </c>
      <c r="U10" s="10">
        <f>Q10+R10+S10+T10</f>
        <v>6330.0926900000004</v>
      </c>
      <c r="V10" s="43">
        <v>1424.3714199999999</v>
      </c>
      <c r="W10" s="43">
        <v>1963</v>
      </c>
      <c r="X10" s="43">
        <v>2049</v>
      </c>
      <c r="Y10" s="43">
        <v>1517</v>
      </c>
      <c r="Z10" s="10">
        <f>SUM(V10:Y10)</f>
        <v>6953.3714199999995</v>
      </c>
      <c r="AA10" s="43">
        <v>2028</v>
      </c>
      <c r="AB10" s="43">
        <v>2071</v>
      </c>
      <c r="AC10" s="43">
        <v>1733</v>
      </c>
      <c r="AD10" s="43">
        <v>2229</v>
      </c>
      <c r="AE10" s="10">
        <v>8061</v>
      </c>
      <c r="AF10" s="43">
        <v>4292</v>
      </c>
      <c r="AG10" s="43">
        <v>13772</v>
      </c>
      <c r="AH10" s="43">
        <v>3442</v>
      </c>
      <c r="AI10" s="43">
        <v>2680</v>
      </c>
      <c r="AJ10" s="10">
        <f>SUM(AF10:AI10)</f>
        <v>24186</v>
      </c>
      <c r="AK10" s="43">
        <v>2092</v>
      </c>
      <c r="AL10" s="43">
        <v>2315</v>
      </c>
      <c r="AM10" s="43">
        <v>2919</v>
      </c>
      <c r="AN10" s="43">
        <v>1586</v>
      </c>
      <c r="AO10" s="10">
        <f t="shared" si="1"/>
        <v>8912</v>
      </c>
      <c r="AP10" s="43">
        <v>2143</v>
      </c>
      <c r="AQ10" s="43">
        <v>2148</v>
      </c>
      <c r="AR10" s="82"/>
      <c r="AS10" s="82"/>
      <c r="AT10" s="82"/>
      <c r="AU10" s="82"/>
      <c r="AV10" s="82"/>
      <c r="AW10" s="82"/>
      <c r="AX10" s="82"/>
      <c r="AY10" s="82"/>
      <c r="AZ10" s="82"/>
      <c r="BA10" s="82"/>
      <c r="BB10" s="82"/>
      <c r="BC10" s="82"/>
      <c r="BD10" s="82"/>
      <c r="BE10" s="82"/>
      <c r="BF10" s="82"/>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row>
    <row r="11" spans="1:95">
      <c r="A11" s="8" t="s">
        <v>41</v>
      </c>
      <c r="B11" s="90">
        <f>SUM(B9:B10)</f>
        <v>30834</v>
      </c>
      <c r="C11" s="11">
        <f t="shared" ref="C11:Z11" si="2">SUM(C9:C10)</f>
        <v>38617.525119999998</v>
      </c>
      <c r="D11" s="11">
        <f t="shared" si="2"/>
        <v>25440.060079999999</v>
      </c>
      <c r="E11" s="11">
        <f t="shared" si="2"/>
        <v>29067</v>
      </c>
      <c r="F11" s="12">
        <f t="shared" ref="F11" si="3">SUM(B11,C11,D11,E11)</f>
        <v>123958.5852</v>
      </c>
      <c r="G11" s="72">
        <f t="shared" si="2"/>
        <v>30713.960040000002</v>
      </c>
      <c r="H11" s="72">
        <f t="shared" si="2"/>
        <v>43215.148130000001</v>
      </c>
      <c r="I11" s="72">
        <f t="shared" si="2"/>
        <v>31230.215759999999</v>
      </c>
      <c r="J11" s="11">
        <f t="shared" si="2"/>
        <v>29078.677060000002</v>
      </c>
      <c r="K11" s="12">
        <f t="shared" ref="K11" si="4">SUM(G11,H11,I11,J11)</f>
        <v>134238.00099000003</v>
      </c>
      <c r="L11" s="72">
        <f t="shared" si="2"/>
        <v>13081.93981</v>
      </c>
      <c r="M11" s="72">
        <f t="shared" si="2"/>
        <v>3728</v>
      </c>
      <c r="N11" s="72">
        <f t="shared" si="2"/>
        <v>8751</v>
      </c>
      <c r="O11" s="72">
        <f t="shared" si="2"/>
        <v>11380.921419999999</v>
      </c>
      <c r="P11" s="12">
        <f t="shared" si="2"/>
        <v>36941.861230000002</v>
      </c>
      <c r="Q11" s="72">
        <f t="shared" si="2"/>
        <v>12757.988530000001</v>
      </c>
      <c r="R11" s="72">
        <f t="shared" si="2"/>
        <v>13649.30395</v>
      </c>
      <c r="S11" s="72">
        <f t="shared" si="2"/>
        <v>17631.155699999999</v>
      </c>
      <c r="T11" s="72">
        <f t="shared" si="2"/>
        <v>32950.644509999998</v>
      </c>
      <c r="U11" s="12">
        <f t="shared" si="2"/>
        <v>76989.092690000005</v>
      </c>
      <c r="V11" s="72">
        <f t="shared" si="2"/>
        <v>20988.371419999999</v>
      </c>
      <c r="W11" s="72">
        <f t="shared" si="2"/>
        <v>29544</v>
      </c>
      <c r="X11" s="72">
        <f t="shared" si="2"/>
        <v>21968</v>
      </c>
      <c r="Y11" s="72">
        <f t="shared" si="2"/>
        <v>29320</v>
      </c>
      <c r="Z11" s="12">
        <f t="shared" si="2"/>
        <v>101820.37142</v>
      </c>
      <c r="AA11" s="72">
        <f t="shared" ref="AA11:AC11" si="5">SUM(AA9:AA10)</f>
        <v>32101</v>
      </c>
      <c r="AB11" s="72">
        <f t="shared" si="5"/>
        <v>31290</v>
      </c>
      <c r="AC11" s="72">
        <f t="shared" si="5"/>
        <v>44214</v>
      </c>
      <c r="AD11" s="72">
        <f>SUM(AD9:AD10)</f>
        <v>19093</v>
      </c>
      <c r="AE11" s="12">
        <f>SUM(AE9:AE10)</f>
        <v>126698</v>
      </c>
      <c r="AF11" s="72">
        <f t="shared" ref="AF11:AI11" si="6">SUM(AF9:AF10)</f>
        <v>34013</v>
      </c>
      <c r="AG11" s="72">
        <f t="shared" si="6"/>
        <v>35076</v>
      </c>
      <c r="AH11" s="72">
        <f t="shared" si="6"/>
        <v>30129</v>
      </c>
      <c r="AI11" s="72">
        <f t="shared" si="6"/>
        <v>25513</v>
      </c>
      <c r="AJ11" s="12">
        <f t="shared" ref="AJ11" si="7">SUM(AF11:AI11)</f>
        <v>124731</v>
      </c>
      <c r="AK11" s="72">
        <f t="shared" ref="AK11:AN11" si="8">SUM(AK9:AK10)</f>
        <v>34249</v>
      </c>
      <c r="AL11" s="11">
        <f t="shared" si="8"/>
        <v>33965</v>
      </c>
      <c r="AM11" s="11">
        <f t="shared" si="8"/>
        <v>44832</v>
      </c>
      <c r="AN11" s="11">
        <f t="shared" si="8"/>
        <v>38212</v>
      </c>
      <c r="AO11" s="12">
        <f t="shared" si="1"/>
        <v>151258</v>
      </c>
      <c r="AP11" s="72">
        <f>SUM(AP9:AP10)</f>
        <v>31370</v>
      </c>
      <c r="AQ11" s="72">
        <f>SUM(AQ9:AQ10)</f>
        <v>34686</v>
      </c>
      <c r="AR11" s="82"/>
      <c r="AS11" s="82"/>
      <c r="AT11" s="82"/>
      <c r="AU11" s="82"/>
      <c r="AV11" s="82"/>
      <c r="AW11" s="82"/>
      <c r="AX11" s="82"/>
      <c r="AY11" s="82"/>
      <c r="AZ11" s="82"/>
      <c r="BA11" s="82"/>
      <c r="BB11" s="82"/>
      <c r="BC11" s="82"/>
      <c r="BD11" s="82"/>
      <c r="BE11" s="82"/>
      <c r="BF11" s="82"/>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row>
    <row r="12" spans="1:95">
      <c r="A12" s="13" t="s">
        <v>42</v>
      </c>
      <c r="B12" s="120">
        <f t="shared" ref="B12:Z12" si="9">B11/B24</f>
        <v>0.36282123693871787</v>
      </c>
      <c r="C12" s="121">
        <f t="shared" si="9"/>
        <v>0.39267545140590171</v>
      </c>
      <c r="D12" s="121">
        <f t="shared" si="9"/>
        <v>0.30983715362063741</v>
      </c>
      <c r="E12" s="121">
        <f t="shared" si="9"/>
        <v>0.26675777350894431</v>
      </c>
      <c r="F12" s="122">
        <f t="shared" si="9"/>
        <v>0.33108552042222289</v>
      </c>
      <c r="G12" s="123">
        <f t="shared" si="9"/>
        <v>0.38297684478683619</v>
      </c>
      <c r="H12" s="123">
        <f t="shared" si="9"/>
        <v>0.41237148555170422</v>
      </c>
      <c r="I12" s="123">
        <f t="shared" si="9"/>
        <v>0.36150237696935872</v>
      </c>
      <c r="J12" s="121">
        <f t="shared" si="9"/>
        <v>0.23397808655507435</v>
      </c>
      <c r="K12" s="122">
        <f t="shared" si="9"/>
        <v>0.33927258154139439</v>
      </c>
      <c r="L12" s="123">
        <f t="shared" si="9"/>
        <v>0.37481823556294447</v>
      </c>
      <c r="M12" s="123">
        <f t="shared" si="9"/>
        <v>0.42100508187464708</v>
      </c>
      <c r="N12" s="123">
        <f t="shared" si="9"/>
        <v>0.23488834013313292</v>
      </c>
      <c r="O12" s="123">
        <f t="shared" si="9"/>
        <v>0.20326736424765401</v>
      </c>
      <c r="P12" s="122">
        <f t="shared" si="9"/>
        <v>0.26964271753173291</v>
      </c>
      <c r="Q12" s="123">
        <f t="shared" si="9"/>
        <v>0.3292044312845126</v>
      </c>
      <c r="R12" s="123">
        <f t="shared" si="9"/>
        <v>0.26786976646060251</v>
      </c>
      <c r="S12" s="123">
        <f t="shared" si="9"/>
        <v>0.31149351083000598</v>
      </c>
      <c r="T12" s="123">
        <f t="shared" si="9"/>
        <v>0.30349118105957335</v>
      </c>
      <c r="U12" s="122">
        <f t="shared" si="9"/>
        <v>0.30205660122487576</v>
      </c>
      <c r="V12" s="123">
        <f t="shared" si="9"/>
        <v>0.34959643247384903</v>
      </c>
      <c r="W12" s="123">
        <f t="shared" si="9"/>
        <v>0.39941596365996107</v>
      </c>
      <c r="X12" s="123">
        <f t="shared" si="9"/>
        <v>0.31951130826848956</v>
      </c>
      <c r="Y12" s="123">
        <f t="shared" si="9"/>
        <v>0.29904330620321073</v>
      </c>
      <c r="Z12" s="122">
        <f t="shared" si="9"/>
        <v>0.3384929486544439</v>
      </c>
      <c r="AA12" s="123">
        <f t="shared" ref="AA12:AD12" si="10">AA11/AA24</f>
        <v>0.36920617394704758</v>
      </c>
      <c r="AB12" s="123">
        <f t="shared" si="10"/>
        <v>0.31935414731728229</v>
      </c>
      <c r="AC12" s="123">
        <f t="shared" si="10"/>
        <v>0.42556017556017556</v>
      </c>
      <c r="AD12" s="123">
        <f t="shared" si="10"/>
        <v>0.22196517008068078</v>
      </c>
      <c r="AE12" s="122">
        <f>AE11/AE24</f>
        <v>0.3380064507695304</v>
      </c>
      <c r="AF12" s="123">
        <f t="shared" ref="AF12:AI12" si="11">AF11/AF24</f>
        <v>0.42987500473945628</v>
      </c>
      <c r="AG12" s="123">
        <f t="shared" si="11"/>
        <v>0.39428513618327132</v>
      </c>
      <c r="AH12" s="123">
        <f t="shared" si="11"/>
        <v>0.32945151554914054</v>
      </c>
      <c r="AI12" s="123">
        <f t="shared" si="11"/>
        <v>0.27530429903314918</v>
      </c>
      <c r="AJ12" s="122">
        <f>AJ11/AJ24</f>
        <v>0.35414016717394264</v>
      </c>
      <c r="AK12" s="123">
        <f t="shared" ref="AK12:AQ12" si="12">AK11/AK24</f>
        <v>0.39517924931057957</v>
      </c>
      <c r="AL12" s="121">
        <f t="shared" si="12"/>
        <v>0.3704572226342655</v>
      </c>
      <c r="AM12" s="121">
        <f t="shared" si="12"/>
        <v>0.42034991655259063</v>
      </c>
      <c r="AN12" s="121">
        <f>AN11/AN24</f>
        <v>0.30519060435918122</v>
      </c>
      <c r="AO12" s="122">
        <f t="shared" si="12"/>
        <v>0.36873129016216005</v>
      </c>
      <c r="AP12" s="123">
        <f t="shared" ref="AP12" si="13">AP11/AP24</f>
        <v>0.38548028361125108</v>
      </c>
      <c r="AQ12" s="123">
        <f t="shared" si="12"/>
        <v>0.3372746543241088</v>
      </c>
      <c r="AR12" s="82"/>
      <c r="AS12" s="82"/>
      <c r="AT12" s="82"/>
      <c r="AU12" s="82"/>
      <c r="AV12" s="82"/>
      <c r="AW12" s="82"/>
      <c r="AX12" s="82"/>
      <c r="AY12" s="82"/>
      <c r="AZ12" s="82"/>
      <c r="BA12" s="82"/>
      <c r="BB12" s="82"/>
      <c r="BC12" s="82"/>
      <c r="BD12" s="82"/>
      <c r="BE12" s="82"/>
      <c r="BF12" s="82"/>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row>
    <row r="13" spans="1:95">
      <c r="A13" s="13"/>
      <c r="B13" s="91"/>
      <c r="C13" s="14"/>
      <c r="D13" s="14"/>
      <c r="E13" s="14"/>
      <c r="F13" s="15"/>
      <c r="G13" s="73"/>
      <c r="H13" s="73"/>
      <c r="I13" s="73"/>
      <c r="J13" s="14"/>
      <c r="K13" s="15"/>
      <c r="L13" s="73"/>
      <c r="M13" s="73"/>
      <c r="N13" s="73"/>
      <c r="O13" s="73"/>
      <c r="P13" s="15"/>
      <c r="Q13" s="73"/>
      <c r="R13" s="73"/>
      <c r="S13" s="73"/>
      <c r="T13" s="73"/>
      <c r="U13" s="15"/>
      <c r="V13" s="73"/>
      <c r="W13" s="73"/>
      <c r="X13" s="73"/>
      <c r="Y13" s="73"/>
      <c r="Z13" s="15"/>
      <c r="AA13" s="73"/>
      <c r="AB13" s="73"/>
      <c r="AC13" s="262"/>
      <c r="AD13" s="262"/>
      <c r="AE13" s="15"/>
      <c r="AF13" s="73"/>
      <c r="AG13" s="262"/>
      <c r="AH13" s="262"/>
      <c r="AI13" s="262"/>
      <c r="AJ13" s="15"/>
      <c r="AK13" s="73"/>
      <c r="AL13" s="323"/>
      <c r="AM13" s="323"/>
      <c r="AN13" s="334"/>
      <c r="AO13" s="350"/>
      <c r="AP13" s="73"/>
      <c r="AQ13" s="73"/>
      <c r="AR13" s="82"/>
      <c r="AS13" s="82"/>
      <c r="AT13" s="82"/>
      <c r="AU13" s="82"/>
      <c r="AV13" s="82"/>
      <c r="AW13" s="82"/>
      <c r="AX13" s="82"/>
      <c r="AY13" s="82"/>
      <c r="AZ13" s="82"/>
      <c r="BA13" s="82"/>
      <c r="BB13" s="82"/>
      <c r="BC13" s="82"/>
      <c r="BD13" s="82"/>
      <c r="BE13" s="82"/>
      <c r="BF13" s="82"/>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row>
    <row r="14" spans="1:95">
      <c r="A14" s="9" t="s">
        <v>43</v>
      </c>
      <c r="B14" s="92">
        <v>19722</v>
      </c>
      <c r="C14" s="48">
        <v>15472</v>
      </c>
      <c r="D14" s="48">
        <v>25383</v>
      </c>
      <c r="E14" s="48">
        <v>46545</v>
      </c>
      <c r="F14" s="32">
        <f t="shared" ref="F14:F18" si="14">SUM(B14,C14,D14,E14)</f>
        <v>107122</v>
      </c>
      <c r="G14" s="59">
        <v>14698</v>
      </c>
      <c r="H14" s="59">
        <v>19290</v>
      </c>
      <c r="I14" s="59">
        <v>21188</v>
      </c>
      <c r="J14" s="59">
        <v>61379</v>
      </c>
      <c r="K14" s="32">
        <f t="shared" ref="K14:K18" si="15">G14+H14+I14+J14</f>
        <v>116555</v>
      </c>
      <c r="L14" s="59">
        <v>5174</v>
      </c>
      <c r="M14" s="59">
        <v>2103</v>
      </c>
      <c r="N14" s="59">
        <v>15360</v>
      </c>
      <c r="O14" s="59">
        <v>25024</v>
      </c>
      <c r="P14" s="32">
        <f t="shared" ref="P14:P18" si="16">L14+M14+N14+O14</f>
        <v>47661</v>
      </c>
      <c r="Q14" s="59">
        <v>5469</v>
      </c>
      <c r="R14" s="59">
        <v>14526</v>
      </c>
      <c r="S14" s="59">
        <v>12000</v>
      </c>
      <c r="T14" s="59">
        <v>30642</v>
      </c>
      <c r="U14" s="32">
        <f t="shared" ref="U14:U18" si="17">SUM(Q14:T14)</f>
        <v>62637</v>
      </c>
      <c r="V14" s="59">
        <v>7973</v>
      </c>
      <c r="W14" s="59">
        <v>7394</v>
      </c>
      <c r="X14" s="59">
        <v>17145</v>
      </c>
      <c r="Y14" s="59">
        <v>32997</v>
      </c>
      <c r="Z14" s="32">
        <f t="shared" ref="Z14:Z17" si="18">V14+W14+X14+Y14</f>
        <v>65509</v>
      </c>
      <c r="AA14" s="59">
        <v>16119</v>
      </c>
      <c r="AB14" s="59">
        <v>27734</v>
      </c>
      <c r="AC14" s="59">
        <v>16443</v>
      </c>
      <c r="AD14" s="43">
        <v>32975</v>
      </c>
      <c r="AE14" s="32">
        <f>SUM(AA14:AD14)</f>
        <v>93271</v>
      </c>
      <c r="AF14" s="59">
        <v>7118</v>
      </c>
      <c r="AG14" s="59">
        <v>19443</v>
      </c>
      <c r="AH14" s="59">
        <v>24365</v>
      </c>
      <c r="AI14" s="43">
        <v>31554</v>
      </c>
      <c r="AJ14" s="32">
        <f>SUM(AF14:AI14)</f>
        <v>82480</v>
      </c>
      <c r="AK14" s="59">
        <v>12720</v>
      </c>
      <c r="AL14" s="48">
        <v>18000</v>
      </c>
      <c r="AM14" s="48">
        <v>18660</v>
      </c>
      <c r="AN14" s="48">
        <v>45095</v>
      </c>
      <c r="AO14" s="32">
        <f t="shared" ref="AO14:AO18" si="19">SUM(AK14:AN14)</f>
        <v>94475</v>
      </c>
      <c r="AP14" s="59">
        <v>12417</v>
      </c>
      <c r="AQ14" s="59">
        <v>25252</v>
      </c>
      <c r="AR14" s="82"/>
      <c r="AS14" s="82"/>
      <c r="AT14" s="82"/>
      <c r="AU14" s="82"/>
      <c r="AV14" s="82"/>
      <c r="AW14" s="82"/>
      <c r="AX14" s="82"/>
      <c r="AY14" s="82"/>
      <c r="AZ14" s="82"/>
      <c r="BA14" s="82"/>
      <c r="BB14" s="82"/>
      <c r="BC14" s="82"/>
      <c r="BD14" s="82"/>
      <c r="BE14" s="82"/>
      <c r="BF14" s="82"/>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row>
    <row r="15" spans="1:95">
      <c r="A15" s="9" t="s">
        <v>44</v>
      </c>
      <c r="B15" s="89">
        <v>17861</v>
      </c>
      <c r="C15" s="9">
        <v>24730</v>
      </c>
      <c r="D15" s="9">
        <v>14326</v>
      </c>
      <c r="E15" s="18">
        <v>16454</v>
      </c>
      <c r="F15" s="10">
        <f t="shared" si="14"/>
        <v>73371</v>
      </c>
      <c r="G15" s="43">
        <v>17857</v>
      </c>
      <c r="H15" s="43">
        <v>25301</v>
      </c>
      <c r="I15" s="43">
        <v>16546</v>
      </c>
      <c r="J15" s="74">
        <v>16228</v>
      </c>
      <c r="K15" s="10">
        <f>G15+H15+I15+J15</f>
        <v>75932</v>
      </c>
      <c r="L15" s="43">
        <v>5971</v>
      </c>
      <c r="M15" s="43">
        <v>-137</v>
      </c>
      <c r="N15" s="43">
        <v>4473</v>
      </c>
      <c r="O15" s="43">
        <v>7534</v>
      </c>
      <c r="P15" s="10">
        <f>L15+M15+N15+O15</f>
        <v>17841</v>
      </c>
      <c r="Q15" s="43">
        <v>8359</v>
      </c>
      <c r="R15" s="43">
        <v>7862</v>
      </c>
      <c r="S15" s="43">
        <v>9887</v>
      </c>
      <c r="T15" s="43">
        <v>20076</v>
      </c>
      <c r="U15" s="10">
        <f t="shared" si="17"/>
        <v>46184</v>
      </c>
      <c r="V15" s="43">
        <v>12643</v>
      </c>
      <c r="W15" s="43">
        <v>18525</v>
      </c>
      <c r="X15" s="43">
        <v>12540</v>
      </c>
      <c r="Y15" s="43">
        <v>18060</v>
      </c>
      <c r="Z15" s="10">
        <f>V15+W15+X15+Y15</f>
        <v>61768</v>
      </c>
      <c r="AA15" s="43">
        <v>20058</v>
      </c>
      <c r="AB15" s="43">
        <v>19546</v>
      </c>
      <c r="AC15" s="43">
        <v>23008</v>
      </c>
      <c r="AD15" s="43">
        <v>12954</v>
      </c>
      <c r="AE15" s="10">
        <f t="shared" ref="AE15:AE17" si="20">SUM(AA15:AD15)</f>
        <v>75566</v>
      </c>
      <c r="AF15" s="43">
        <v>18601</v>
      </c>
      <c r="AG15" s="43">
        <v>13915</v>
      </c>
      <c r="AH15" s="43">
        <v>16029</v>
      </c>
      <c r="AI15" s="43">
        <v>13786</v>
      </c>
      <c r="AJ15" s="10">
        <f t="shared" ref="AJ15:AJ18" si="21">SUM(AF15:AI15)</f>
        <v>62331</v>
      </c>
      <c r="AK15" s="43">
        <v>19136</v>
      </c>
      <c r="AL15" s="9">
        <v>18708</v>
      </c>
      <c r="AM15" s="9">
        <v>23047</v>
      </c>
      <c r="AN15" s="9">
        <v>20335</v>
      </c>
      <c r="AO15" s="10">
        <f t="shared" si="19"/>
        <v>81226</v>
      </c>
      <c r="AP15" s="43">
        <v>16575</v>
      </c>
      <c r="AQ15" s="43">
        <v>19897</v>
      </c>
      <c r="AR15" s="82"/>
      <c r="AS15" s="82"/>
      <c r="AT15" s="82"/>
      <c r="AU15" s="82"/>
      <c r="AV15" s="82"/>
      <c r="AW15" s="82"/>
      <c r="AX15" s="82"/>
      <c r="AY15" s="82"/>
      <c r="AZ15" s="82"/>
      <c r="BA15" s="82"/>
      <c r="BB15" s="82"/>
      <c r="BC15" s="82"/>
      <c r="BD15" s="82"/>
      <c r="BE15" s="82"/>
      <c r="BF15" s="82"/>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row>
    <row r="16" spans="1:95">
      <c r="A16" s="9" t="s">
        <v>45</v>
      </c>
      <c r="B16" s="89">
        <v>12712</v>
      </c>
      <c r="C16" s="9">
        <v>12335</v>
      </c>
      <c r="D16" s="9">
        <v>12415</v>
      </c>
      <c r="E16" s="9">
        <v>12222</v>
      </c>
      <c r="F16" s="10">
        <f t="shared" ref="F16" si="22">SUM(B16,C16,D16,E16)</f>
        <v>49684</v>
      </c>
      <c r="G16" s="43">
        <v>12951</v>
      </c>
      <c r="H16" s="43">
        <v>13207.18792</v>
      </c>
      <c r="I16" s="43">
        <v>13657</v>
      </c>
      <c r="J16" s="43">
        <v>13335.81205</v>
      </c>
      <c r="K16" s="10">
        <f t="shared" ref="K16" si="23">G16+H16+I16+J16</f>
        <v>53150.999969999997</v>
      </c>
      <c r="L16" s="43">
        <v>7370</v>
      </c>
      <c r="M16" s="43">
        <v>0</v>
      </c>
      <c r="N16" s="43">
        <v>5855</v>
      </c>
      <c r="O16" s="43">
        <v>8774</v>
      </c>
      <c r="P16" s="10">
        <f t="shared" ref="P16" si="24">L16+M16+N16+O16</f>
        <v>21999</v>
      </c>
      <c r="Q16" s="43">
        <v>8906</v>
      </c>
      <c r="R16" s="43">
        <v>11235</v>
      </c>
      <c r="S16" s="43">
        <v>13055</v>
      </c>
      <c r="T16" s="43">
        <v>20143</v>
      </c>
      <c r="U16" s="10">
        <f t="shared" ref="U16" si="25">SUM(Q16:T16)</f>
        <v>53339</v>
      </c>
      <c r="V16" s="43">
        <v>14942</v>
      </c>
      <c r="W16" s="43">
        <v>14683</v>
      </c>
      <c r="X16" s="43">
        <v>13939</v>
      </c>
      <c r="Y16" s="43">
        <v>13044</v>
      </c>
      <c r="Z16" s="10">
        <f t="shared" ref="Z16" si="26">V16+W16+X16+Y16</f>
        <v>56608</v>
      </c>
      <c r="AA16" s="43">
        <v>13551</v>
      </c>
      <c r="AB16" s="43">
        <v>14490</v>
      </c>
      <c r="AC16" s="43">
        <v>14353</v>
      </c>
      <c r="AD16" s="43">
        <v>14343</v>
      </c>
      <c r="AE16" s="10">
        <f t="shared" si="20"/>
        <v>56737</v>
      </c>
      <c r="AF16" s="43">
        <v>15161</v>
      </c>
      <c r="AG16" s="43">
        <v>15231</v>
      </c>
      <c r="AH16" s="43">
        <v>15443</v>
      </c>
      <c r="AI16" s="43">
        <v>15730</v>
      </c>
      <c r="AJ16" s="10">
        <f t="shared" si="21"/>
        <v>61565</v>
      </c>
      <c r="AK16" s="43">
        <v>15658</v>
      </c>
      <c r="AL16" s="9">
        <v>16059</v>
      </c>
      <c r="AM16" s="9">
        <v>15784</v>
      </c>
      <c r="AN16" s="9">
        <v>16346</v>
      </c>
      <c r="AO16" s="10">
        <f t="shared" si="19"/>
        <v>63847</v>
      </c>
      <c r="AP16" s="43">
        <v>16589</v>
      </c>
      <c r="AQ16" s="43">
        <v>16632</v>
      </c>
      <c r="AR16" s="82"/>
      <c r="AS16" s="82"/>
      <c r="AT16" s="82"/>
      <c r="AU16" s="82"/>
      <c r="AV16" s="82"/>
      <c r="AW16" s="82"/>
      <c r="AX16" s="82"/>
      <c r="AY16" s="82"/>
      <c r="AZ16" s="82"/>
      <c r="BA16" s="82"/>
      <c r="BB16" s="82"/>
      <c r="BC16" s="82"/>
      <c r="BD16" s="82"/>
      <c r="BE16" s="82"/>
      <c r="BF16" s="82"/>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row>
    <row r="17" spans="1:95">
      <c r="A17" s="9" t="s">
        <v>46</v>
      </c>
      <c r="B17" s="89">
        <v>2523</v>
      </c>
      <c r="C17" s="9">
        <v>3068</v>
      </c>
      <c r="D17" s="9">
        <v>2889</v>
      </c>
      <c r="E17" s="18">
        <v>3118</v>
      </c>
      <c r="F17" s="10">
        <f t="shared" si="14"/>
        <v>11598</v>
      </c>
      <c r="G17" s="43">
        <v>2681</v>
      </c>
      <c r="H17" s="43">
        <v>2578</v>
      </c>
      <c r="I17" s="43">
        <v>2845</v>
      </c>
      <c r="J17" s="74">
        <v>2807</v>
      </c>
      <c r="K17" s="10">
        <f t="shared" si="15"/>
        <v>10911</v>
      </c>
      <c r="L17" s="43">
        <v>2547</v>
      </c>
      <c r="M17" s="43">
        <v>2506</v>
      </c>
      <c r="N17" s="43">
        <v>2441</v>
      </c>
      <c r="O17" s="43">
        <v>2622</v>
      </c>
      <c r="P17" s="10">
        <f t="shared" si="16"/>
        <v>10116</v>
      </c>
      <c r="Q17" s="43">
        <v>2605</v>
      </c>
      <c r="R17" s="43">
        <v>2941</v>
      </c>
      <c r="S17" s="43">
        <v>2635</v>
      </c>
      <c r="T17" s="43">
        <v>2611</v>
      </c>
      <c r="U17" s="10">
        <f t="shared" si="17"/>
        <v>10792</v>
      </c>
      <c r="V17" s="43">
        <v>2305</v>
      </c>
      <c r="W17" s="43">
        <v>2255</v>
      </c>
      <c r="X17" s="43">
        <v>1917</v>
      </c>
      <c r="Y17" s="43">
        <v>2006</v>
      </c>
      <c r="Z17" s="10">
        <f t="shared" si="18"/>
        <v>8483</v>
      </c>
      <c r="AA17" s="43">
        <v>1939</v>
      </c>
      <c r="AB17" s="43">
        <v>2206</v>
      </c>
      <c r="AC17" s="43">
        <v>2365</v>
      </c>
      <c r="AD17" s="43">
        <v>2219</v>
      </c>
      <c r="AE17" s="10">
        <f t="shared" si="20"/>
        <v>8729</v>
      </c>
      <c r="AF17" s="43">
        <v>2270</v>
      </c>
      <c r="AG17" s="43">
        <v>2309</v>
      </c>
      <c r="AH17" s="43">
        <v>2134</v>
      </c>
      <c r="AI17" s="43">
        <v>2973</v>
      </c>
      <c r="AJ17" s="10">
        <f t="shared" si="21"/>
        <v>9686</v>
      </c>
      <c r="AK17" s="43">
        <v>3079</v>
      </c>
      <c r="AL17" s="9">
        <v>2872</v>
      </c>
      <c r="AM17" s="9">
        <v>2929</v>
      </c>
      <c r="AN17" s="9">
        <v>2849</v>
      </c>
      <c r="AO17" s="10">
        <f t="shared" si="19"/>
        <v>11729</v>
      </c>
      <c r="AP17" s="43">
        <v>2757</v>
      </c>
      <c r="AQ17" s="43">
        <v>3028</v>
      </c>
      <c r="AR17" s="82"/>
      <c r="AS17" s="82"/>
      <c r="AT17" s="82"/>
      <c r="AU17" s="82"/>
      <c r="AV17" s="82"/>
      <c r="AW17" s="82"/>
      <c r="AX17" s="82"/>
      <c r="AY17" s="82"/>
      <c r="AZ17" s="82"/>
      <c r="BA17" s="82"/>
      <c r="BB17" s="82"/>
      <c r="BC17" s="82"/>
      <c r="BD17" s="82"/>
      <c r="BE17" s="82"/>
      <c r="BF17" s="82"/>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row>
    <row r="18" spans="1:95">
      <c r="A18" s="8" t="s">
        <v>47</v>
      </c>
      <c r="B18" s="90">
        <f>SUM(B14:B17)</f>
        <v>52818</v>
      </c>
      <c r="C18" s="11">
        <f>SUM(C14:C17)</f>
        <v>55605</v>
      </c>
      <c r="D18" s="11">
        <f>SUM(D14:D17)</f>
        <v>55013</v>
      </c>
      <c r="E18" s="11">
        <f>SUM(E14:E17)</f>
        <v>78339</v>
      </c>
      <c r="F18" s="12">
        <f t="shared" si="14"/>
        <v>241775</v>
      </c>
      <c r="G18" s="72">
        <f>SUM(G14:G17)</f>
        <v>48187</v>
      </c>
      <c r="H18" s="72">
        <f>SUM(H14:H17)</f>
        <v>60376.187919999997</v>
      </c>
      <c r="I18" s="72">
        <f>SUM(I14:I17)</f>
        <v>54236</v>
      </c>
      <c r="J18" s="72">
        <f>SUM(J14:J17)</f>
        <v>93749.812050000008</v>
      </c>
      <c r="K18" s="12">
        <f t="shared" si="15"/>
        <v>256548.99997</v>
      </c>
      <c r="L18" s="72">
        <f>SUM(L14:L17)</f>
        <v>21062</v>
      </c>
      <c r="M18" s="72">
        <f>SUM(M14:M17)</f>
        <v>4472</v>
      </c>
      <c r="N18" s="72">
        <f>SUM(N14:N17)</f>
        <v>28129</v>
      </c>
      <c r="O18" s="72">
        <f>SUM(O14:O17)</f>
        <v>43954</v>
      </c>
      <c r="P18" s="12">
        <f t="shared" si="16"/>
        <v>97617</v>
      </c>
      <c r="Q18" s="72">
        <f>SUM(Q14:Q17)</f>
        <v>25339</v>
      </c>
      <c r="R18" s="72">
        <f>SUM(R14:R17)</f>
        <v>36564</v>
      </c>
      <c r="S18" s="72">
        <f>SUM(S14:S17)</f>
        <v>37577</v>
      </c>
      <c r="T18" s="72">
        <f>SUM(T14:T17)</f>
        <v>73472</v>
      </c>
      <c r="U18" s="12">
        <f t="shared" si="17"/>
        <v>172952</v>
      </c>
      <c r="V18" s="72">
        <f t="shared" ref="V18:AC18" si="27">SUM(V14:V17)</f>
        <v>37863</v>
      </c>
      <c r="W18" s="72">
        <f t="shared" si="27"/>
        <v>42857</v>
      </c>
      <c r="X18" s="72">
        <f t="shared" si="27"/>
        <v>45541</v>
      </c>
      <c r="Y18" s="72">
        <f t="shared" si="27"/>
        <v>66107</v>
      </c>
      <c r="Z18" s="12">
        <f t="shared" si="27"/>
        <v>192368</v>
      </c>
      <c r="AA18" s="72">
        <f t="shared" si="27"/>
        <v>51667</v>
      </c>
      <c r="AB18" s="72">
        <f t="shared" si="27"/>
        <v>63976</v>
      </c>
      <c r="AC18" s="72">
        <f t="shared" si="27"/>
        <v>56169</v>
      </c>
      <c r="AD18" s="11">
        <v>62490</v>
      </c>
      <c r="AE18" s="12">
        <f>SUM(AE14:AE17)</f>
        <v>234303</v>
      </c>
      <c r="AF18" s="72">
        <f t="shared" ref="AF18:AI18" si="28">SUM(AF14:AF17)</f>
        <v>43150</v>
      </c>
      <c r="AG18" s="72">
        <f t="shared" si="28"/>
        <v>50898</v>
      </c>
      <c r="AH18" s="72">
        <f t="shared" si="28"/>
        <v>57971</v>
      </c>
      <c r="AI18" s="11">
        <f t="shared" si="28"/>
        <v>64043</v>
      </c>
      <c r="AJ18" s="12">
        <f t="shared" si="21"/>
        <v>216062</v>
      </c>
      <c r="AK18" s="72">
        <f t="shared" ref="AK18:AL18" si="29">SUM(AK14:AK17)</f>
        <v>50593</v>
      </c>
      <c r="AL18" s="11">
        <f t="shared" si="29"/>
        <v>55639</v>
      </c>
      <c r="AM18" s="11">
        <f t="shared" ref="AM18:AQ18" si="30">SUM(AM14:AM17)</f>
        <v>60420</v>
      </c>
      <c r="AN18" s="11">
        <f t="shared" si="30"/>
        <v>84625</v>
      </c>
      <c r="AO18" s="12">
        <f t="shared" si="19"/>
        <v>251277</v>
      </c>
      <c r="AP18" s="72">
        <f t="shared" ref="AP18" si="31">SUM(AP14:AP17)</f>
        <v>48338</v>
      </c>
      <c r="AQ18" s="72">
        <f t="shared" si="30"/>
        <v>64809</v>
      </c>
      <c r="AR18" s="82"/>
      <c r="AS18" s="82"/>
      <c r="AT18" s="82"/>
      <c r="AU18" s="82"/>
      <c r="AV18" s="82"/>
      <c r="AW18" s="82"/>
      <c r="AX18" s="82"/>
      <c r="AY18" s="82"/>
      <c r="AZ18" s="82"/>
      <c r="BA18" s="82"/>
      <c r="BB18" s="82"/>
      <c r="BC18" s="82"/>
      <c r="BD18" s="82"/>
      <c r="BE18" s="82"/>
      <c r="BF18" s="82"/>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row>
    <row r="19" spans="1:95">
      <c r="A19" s="13" t="s">
        <v>42</v>
      </c>
      <c r="B19" s="120">
        <f>B18/B24</f>
        <v>0.62150522451284951</v>
      </c>
      <c r="C19" s="121">
        <f t="shared" ref="C19:Z19" si="32">C18/C24</f>
        <v>0.5654095752531012</v>
      </c>
      <c r="D19" s="121">
        <f t="shared" si="32"/>
        <v>0.67000908325418262</v>
      </c>
      <c r="E19" s="121">
        <f t="shared" si="32"/>
        <v>0.71894372377325444</v>
      </c>
      <c r="F19" s="122">
        <f t="shared" si="32"/>
        <v>0.64576569320253052</v>
      </c>
      <c r="G19" s="123">
        <f t="shared" si="32"/>
        <v>0.60085072702149922</v>
      </c>
      <c r="H19" s="123">
        <f t="shared" si="32"/>
        <v>0.57612710778226961</v>
      </c>
      <c r="I19" s="123">
        <f t="shared" si="32"/>
        <v>0.62780363312194232</v>
      </c>
      <c r="J19" s="121">
        <f t="shared" si="32"/>
        <v>0.75434661601337827</v>
      </c>
      <c r="K19" s="122">
        <f t="shared" si="32"/>
        <v>0.64840090637351633</v>
      </c>
      <c r="L19" s="123">
        <f t="shared" si="32"/>
        <v>0.60345956273183132</v>
      </c>
      <c r="M19" s="123">
        <f t="shared" si="32"/>
        <v>0.50502540937323548</v>
      </c>
      <c r="N19" s="123">
        <f t="shared" si="32"/>
        <v>0.75501932574618857</v>
      </c>
      <c r="O19" s="123">
        <f t="shared" si="32"/>
        <v>0.78503430420323439</v>
      </c>
      <c r="P19" s="122">
        <f t="shared" si="32"/>
        <v>0.71251724414793838</v>
      </c>
      <c r="Q19" s="123">
        <f t="shared" si="32"/>
        <v>0.65384218403261596</v>
      </c>
      <c r="R19" s="123">
        <f t="shared" si="32"/>
        <v>0.71757433029143358</v>
      </c>
      <c r="S19" s="123">
        <f t="shared" si="32"/>
        <v>0.66388113494222822</v>
      </c>
      <c r="T19" s="123">
        <f t="shared" si="32"/>
        <v>0.67671222783037988</v>
      </c>
      <c r="U19" s="122">
        <f t="shared" si="32"/>
        <v>0.67855447401356705</v>
      </c>
      <c r="V19" s="123">
        <f t="shared" si="32"/>
        <v>0.63067159704177489</v>
      </c>
      <c r="W19" s="123">
        <f t="shared" si="32"/>
        <v>0.57939919965390441</v>
      </c>
      <c r="X19" s="123">
        <f t="shared" si="32"/>
        <v>0.66236637335466508</v>
      </c>
      <c r="Y19" s="123">
        <f t="shared" si="32"/>
        <v>0.67424474226383535</v>
      </c>
      <c r="Z19" s="122">
        <f t="shared" si="32"/>
        <v>0.63951064643207389</v>
      </c>
      <c r="AA19" s="123">
        <f t="shared" ref="AA19:AD19" si="33">AA18/AA24</f>
        <v>0.59424240333080303</v>
      </c>
      <c r="AB19" s="123">
        <f t="shared" si="33"/>
        <v>0.65295624572612498</v>
      </c>
      <c r="AC19" s="123">
        <f t="shared" si="33"/>
        <v>0.54062716562716562</v>
      </c>
      <c r="AD19" s="123">
        <f t="shared" si="33"/>
        <v>0.72647585389104608</v>
      </c>
      <c r="AE19" s="122">
        <f>AE18/$AE$24</f>
        <v>0.62507636611985418</v>
      </c>
      <c r="AF19" s="123">
        <f t="shared" ref="AF19:AJ19" si="34">AF18/AF24</f>
        <v>0.54535343705370121</v>
      </c>
      <c r="AG19" s="123">
        <f t="shared" si="34"/>
        <v>0.57213835276132241</v>
      </c>
      <c r="AH19" s="123">
        <f t="shared" si="34"/>
        <v>0.63389537680969255</v>
      </c>
      <c r="AI19" s="123">
        <f t="shared" si="34"/>
        <v>0.69107173687845302</v>
      </c>
      <c r="AJ19" s="122">
        <f t="shared" si="34"/>
        <v>0.61345000681415529</v>
      </c>
      <c r="AK19" s="123">
        <f t="shared" ref="AK19:AQ19" si="35">AK18/AK24</f>
        <v>0.58376313937254087</v>
      </c>
      <c r="AL19" s="121">
        <f t="shared" si="35"/>
        <v>0.60685615810828497</v>
      </c>
      <c r="AM19" s="121">
        <f t="shared" ref="AM19" si="36">AM18/AM24</f>
        <v>0.56650477244172748</v>
      </c>
      <c r="AN19" s="121">
        <f t="shared" si="35"/>
        <v>0.6758807414920891</v>
      </c>
      <c r="AO19" s="122">
        <f t="shared" si="35"/>
        <v>0.61255399647011788</v>
      </c>
      <c r="AP19" s="123">
        <f t="shared" ref="AP19" si="37">AP18/AP24</f>
        <v>0.59398616350655575</v>
      </c>
      <c r="AQ19" s="123">
        <f t="shared" si="35"/>
        <v>0.63018027654071296</v>
      </c>
      <c r="AR19" s="82"/>
      <c r="AS19" s="82"/>
      <c r="AT19" s="82"/>
      <c r="AU19" s="82"/>
      <c r="AV19" s="82"/>
      <c r="AW19" s="82"/>
      <c r="AX19" s="82"/>
      <c r="AY19" s="82"/>
      <c r="AZ19" s="82"/>
      <c r="BA19" s="82"/>
      <c r="BB19" s="82"/>
      <c r="BC19" s="82"/>
      <c r="BD19" s="82"/>
      <c r="BE19" s="82"/>
      <c r="BF19" s="82"/>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row>
    <row r="20" spans="1:95" ht="12.75" customHeight="1">
      <c r="A20" s="9"/>
      <c r="B20" s="89"/>
      <c r="C20" s="9"/>
      <c r="D20" s="9"/>
      <c r="E20" s="9"/>
      <c r="F20" s="10"/>
      <c r="G20" s="43"/>
      <c r="H20" s="43"/>
      <c r="I20" s="43"/>
      <c r="J20" s="9"/>
      <c r="K20" s="10"/>
      <c r="L20" s="43"/>
      <c r="M20" s="43"/>
      <c r="N20" s="43"/>
      <c r="O20" s="43"/>
      <c r="P20" s="10"/>
      <c r="Q20" s="43"/>
      <c r="R20" s="43"/>
      <c r="S20" s="43"/>
      <c r="T20" s="43"/>
      <c r="U20" s="10"/>
      <c r="V20" s="43"/>
      <c r="W20" s="43"/>
      <c r="X20" s="43"/>
      <c r="Y20" s="43"/>
      <c r="Z20" s="10"/>
      <c r="AA20" s="43"/>
      <c r="AB20" s="43"/>
      <c r="AC20" s="73"/>
      <c r="AD20" s="73"/>
      <c r="AE20" s="10"/>
      <c r="AF20" s="43"/>
      <c r="AG20" s="73"/>
      <c r="AH20" s="73"/>
      <c r="AI20" s="73"/>
      <c r="AJ20" s="10"/>
      <c r="AK20" s="43"/>
      <c r="AL20" s="14"/>
      <c r="AM20" s="14"/>
      <c r="AN20" s="334"/>
      <c r="AO20" s="15"/>
      <c r="AP20" s="357"/>
      <c r="AQ20" s="357"/>
      <c r="AR20" s="82"/>
      <c r="AS20" s="82"/>
      <c r="AT20" s="82"/>
      <c r="AU20" s="82"/>
      <c r="AV20" s="82"/>
      <c r="AW20" s="82"/>
      <c r="AX20" s="82"/>
      <c r="AY20" s="82"/>
      <c r="AZ20" s="82"/>
      <c r="BA20" s="82"/>
      <c r="BB20" s="82"/>
      <c r="BC20" s="82"/>
      <c r="BD20" s="82"/>
      <c r="BE20" s="82"/>
      <c r="BF20" s="82"/>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row>
    <row r="21" spans="1:95">
      <c r="A21" s="8" t="s">
        <v>48</v>
      </c>
      <c r="B21" s="94">
        <v>1332</v>
      </c>
      <c r="C21" s="20">
        <v>4122.1128799999997</v>
      </c>
      <c r="D21" s="20">
        <v>1654.7819999999999</v>
      </c>
      <c r="E21" s="20">
        <v>1558.0223699999999</v>
      </c>
      <c r="F21" s="21">
        <f>SUM(B21:E21)</f>
        <v>8666.9172500000004</v>
      </c>
      <c r="G21" s="75">
        <v>1296.99568</v>
      </c>
      <c r="H21" s="75">
        <v>1205.3088299999999</v>
      </c>
      <c r="I21" s="75">
        <v>923.85454000000004</v>
      </c>
      <c r="J21" s="20">
        <v>1451</v>
      </c>
      <c r="K21" s="21">
        <f>SUM(G21:J21)</f>
        <v>4877.1590500000002</v>
      </c>
      <c r="L21" s="75">
        <v>758.15023999999994</v>
      </c>
      <c r="M21" s="75">
        <v>655</v>
      </c>
      <c r="N21" s="75">
        <v>376</v>
      </c>
      <c r="O21" s="75">
        <v>654.98852999999997</v>
      </c>
      <c r="P21" s="21">
        <f>SUM(L21:O21)</f>
        <v>2444.13877</v>
      </c>
      <c r="Q21" s="75">
        <v>657.01147000000003</v>
      </c>
      <c r="R21" s="75">
        <v>741.69605000000001</v>
      </c>
      <c r="S21" s="75">
        <v>1393.8443</v>
      </c>
      <c r="T21" s="75">
        <v>2149.3554899999999</v>
      </c>
      <c r="U21" s="21">
        <f>SUM(Q21:T21)</f>
        <v>4941.9073099999996</v>
      </c>
      <c r="V21" s="75">
        <v>1184.6285800000001</v>
      </c>
      <c r="W21" s="75">
        <v>1567</v>
      </c>
      <c r="X21" s="75">
        <v>1246</v>
      </c>
      <c r="Y21" s="75">
        <v>2619</v>
      </c>
      <c r="Z21" s="21">
        <f>SUM(V21:Y21)</f>
        <v>6616.6285800000005</v>
      </c>
      <c r="AA21" s="75">
        <v>3178</v>
      </c>
      <c r="AB21" s="75">
        <v>2713</v>
      </c>
      <c r="AC21" s="75">
        <v>3513</v>
      </c>
      <c r="AD21" s="75">
        <v>4435</v>
      </c>
      <c r="AE21" s="21">
        <v>13838</v>
      </c>
      <c r="AF21" s="75">
        <v>1960</v>
      </c>
      <c r="AG21" s="75">
        <v>2987</v>
      </c>
      <c r="AH21" s="75">
        <v>3352</v>
      </c>
      <c r="AI21" s="75">
        <v>3116</v>
      </c>
      <c r="AJ21" s="21">
        <f>SUM(AF21:AI21)</f>
        <v>11415</v>
      </c>
      <c r="AK21" s="75">
        <v>1825</v>
      </c>
      <c r="AL21" s="20">
        <v>2080</v>
      </c>
      <c r="AM21" s="20">
        <v>1402</v>
      </c>
      <c r="AN21" s="20">
        <v>2370</v>
      </c>
      <c r="AO21" s="21">
        <f t="shared" ref="AO21" si="38">SUM(AK21:AN21)</f>
        <v>7677</v>
      </c>
      <c r="AP21" s="75">
        <v>1671</v>
      </c>
      <c r="AQ21" s="75">
        <v>3347</v>
      </c>
      <c r="AR21" s="82"/>
      <c r="AS21" s="82"/>
      <c r="AT21" s="82"/>
      <c r="AU21" s="82"/>
      <c r="AV21" s="82"/>
      <c r="AW21" s="82"/>
      <c r="AX21" s="82"/>
      <c r="AY21" s="82"/>
      <c r="AZ21" s="82"/>
      <c r="BA21" s="82"/>
      <c r="BB21" s="82"/>
      <c r="BC21" s="82"/>
      <c r="BD21" s="82"/>
      <c r="BE21" s="82"/>
      <c r="BF21" s="82"/>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row>
    <row r="22" spans="1:95">
      <c r="A22" s="13" t="s">
        <v>42</v>
      </c>
      <c r="B22" s="120">
        <f>B21/B24</f>
        <v>1.5673538548432647E-2</v>
      </c>
      <c r="C22" s="121">
        <f t="shared" ref="C22:Z22" si="39">C21/C24</f>
        <v>4.1914973340996989E-2</v>
      </c>
      <c r="D22" s="121">
        <f t="shared" si="39"/>
        <v>2.0153763125179917E-2</v>
      </c>
      <c r="E22" s="121">
        <f t="shared" si="39"/>
        <v>1.4298502717801238E-2</v>
      </c>
      <c r="F22" s="122">
        <f t="shared" si="39"/>
        <v>2.3148786375246488E-2</v>
      </c>
      <c r="G22" s="123">
        <f t="shared" si="39"/>
        <v>1.6172428191664635E-2</v>
      </c>
      <c r="H22" s="123">
        <f t="shared" si="39"/>
        <v>1.150140666602608E-2</v>
      </c>
      <c r="I22" s="123">
        <f t="shared" si="39"/>
        <v>1.0693989908699034E-2</v>
      </c>
      <c r="J22" s="121">
        <f t="shared" si="39"/>
        <v>1.1675297431547351E-2</v>
      </c>
      <c r="K22" s="122">
        <f t="shared" si="39"/>
        <v>1.2326512085089373E-2</v>
      </c>
      <c r="L22" s="123">
        <f t="shared" si="39"/>
        <v>2.172220170522424E-2</v>
      </c>
      <c r="M22" s="123">
        <f t="shared" si="39"/>
        <v>7.3969508752117441E-2</v>
      </c>
      <c r="N22" s="123">
        <f t="shared" si="39"/>
        <v>1.0092334120678548E-2</v>
      </c>
      <c r="O22" s="123">
        <f t="shared" si="39"/>
        <v>1.1698331549111554E-2</v>
      </c>
      <c r="P22" s="122">
        <f t="shared" si="39"/>
        <v>1.7840038320328752E-2</v>
      </c>
      <c r="Q22" s="123">
        <f t="shared" si="39"/>
        <v>1.6953384682871445E-2</v>
      </c>
      <c r="R22" s="123">
        <f t="shared" si="39"/>
        <v>1.4555903247963889E-2</v>
      </c>
      <c r="S22" s="123">
        <f t="shared" si="39"/>
        <v>2.4625354227765801E-2</v>
      </c>
      <c r="T22" s="123">
        <f t="shared" si="39"/>
        <v>1.979659111004679E-2</v>
      </c>
      <c r="U22" s="122">
        <f t="shared" si="39"/>
        <v>1.9388924761557264E-2</v>
      </c>
      <c r="V22" s="123">
        <f t="shared" si="39"/>
        <v>1.9731970484376041E-2</v>
      </c>
      <c r="W22" s="123">
        <f t="shared" si="39"/>
        <v>2.1184836686134544E-2</v>
      </c>
      <c r="X22" s="123">
        <f t="shared" si="39"/>
        <v>1.8122318376845321E-2</v>
      </c>
      <c r="Y22" s="123">
        <f t="shared" si="39"/>
        <v>2.6711951532953918E-2</v>
      </c>
      <c r="Z22" s="122">
        <f t="shared" si="39"/>
        <v>2.1996404913482159E-2</v>
      </c>
      <c r="AA22" s="123">
        <f t="shared" ref="AA22:AD22" si="40">AA21/AA24</f>
        <v>3.6551422722149382E-2</v>
      </c>
      <c r="AB22" s="123">
        <f t="shared" si="40"/>
        <v>2.7689606956592738E-2</v>
      </c>
      <c r="AC22" s="123">
        <f t="shared" si="40"/>
        <v>3.3812658812658811E-2</v>
      </c>
      <c r="AD22" s="123">
        <f t="shared" si="40"/>
        <v>5.1558976028273154E-2</v>
      </c>
      <c r="AE22" s="122">
        <f>AE21/$AE$24</f>
        <v>3.6917183110615488E-2</v>
      </c>
      <c r="AF22" s="123">
        <f t="shared" ref="AF22:AQ22" si="41">AF21/AF24</f>
        <v>2.4771558206842511E-2</v>
      </c>
      <c r="AG22" s="123">
        <f t="shared" si="41"/>
        <v>3.3576511055406301E-2</v>
      </c>
      <c r="AH22" s="123">
        <f t="shared" si="41"/>
        <v>3.665310764116695E-2</v>
      </c>
      <c r="AI22" s="123">
        <f t="shared" si="41"/>
        <v>3.3623964088397788E-2</v>
      </c>
      <c r="AJ22" s="122">
        <f t="shared" si="41"/>
        <v>3.2409826011902058E-2</v>
      </c>
      <c r="AK22" s="123">
        <f t="shared" si="41"/>
        <v>2.1057611316879551E-2</v>
      </c>
      <c r="AL22" s="123">
        <f t="shared" si="41"/>
        <v>2.2686619257449501E-2</v>
      </c>
      <c r="AM22" s="123">
        <f t="shared" si="41"/>
        <v>1.3145311005681925E-2</v>
      </c>
      <c r="AN22" s="123">
        <f t="shared" si="41"/>
        <v>1.8928654148729705E-2</v>
      </c>
      <c r="AO22" s="122">
        <f t="shared" si="41"/>
        <v>1.8714713367722055E-2</v>
      </c>
      <c r="AP22" s="123">
        <f t="shared" ref="AP22" si="42">AP21/AP24</f>
        <v>2.0533552882193194E-2</v>
      </c>
      <c r="AQ22" s="123">
        <f t="shared" si="41"/>
        <v>3.2545069135178233E-2</v>
      </c>
      <c r="AR22" s="82"/>
      <c r="AS22" s="82"/>
      <c r="AT22" s="82"/>
      <c r="AU22" s="82"/>
      <c r="AV22" s="82"/>
      <c r="AW22" s="82"/>
      <c r="AX22" s="82"/>
      <c r="AY22" s="82"/>
      <c r="AZ22" s="82"/>
      <c r="BA22" s="82"/>
      <c r="BB22" s="82"/>
      <c r="BC22" s="82"/>
      <c r="BD22" s="82"/>
      <c r="BE22" s="82"/>
      <c r="BF22" s="82"/>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row>
    <row r="23" spans="1:95">
      <c r="A23" s="8"/>
      <c r="B23" s="93"/>
      <c r="C23" s="16"/>
      <c r="D23" s="16"/>
      <c r="E23" s="16"/>
      <c r="F23" s="17"/>
      <c r="G23" s="60"/>
      <c r="H23" s="60"/>
      <c r="I23" s="60"/>
      <c r="J23" s="16"/>
      <c r="K23" s="17"/>
      <c r="L23" s="60"/>
      <c r="M23" s="60"/>
      <c r="N23" s="60"/>
      <c r="O23" s="60"/>
      <c r="P23" s="17"/>
      <c r="Q23" s="60"/>
      <c r="R23" s="60"/>
      <c r="S23" s="60"/>
      <c r="T23" s="60"/>
      <c r="U23" s="17"/>
      <c r="V23" s="60"/>
      <c r="W23" s="60"/>
      <c r="X23" s="60"/>
      <c r="Y23" s="60"/>
      <c r="Z23" s="17"/>
      <c r="AA23" s="60"/>
      <c r="AB23" s="60"/>
      <c r="AC23" s="73"/>
      <c r="AD23" s="73"/>
      <c r="AE23" s="17"/>
      <c r="AF23" s="60"/>
      <c r="AG23" s="73"/>
      <c r="AH23" s="73"/>
      <c r="AI23" s="73"/>
      <c r="AJ23" s="17"/>
      <c r="AK23" s="60"/>
      <c r="AL23" s="73"/>
      <c r="AM23" s="73"/>
      <c r="AN23" s="343"/>
      <c r="AO23" s="344"/>
      <c r="AP23" s="60"/>
      <c r="AQ23" s="60"/>
      <c r="AR23" s="82"/>
      <c r="AS23" s="82"/>
      <c r="AT23" s="82"/>
      <c r="AU23" s="82"/>
      <c r="AV23" s="82"/>
      <c r="AW23" s="82"/>
      <c r="AX23" s="82"/>
      <c r="AY23" s="82"/>
      <c r="AZ23" s="82"/>
      <c r="BA23" s="82"/>
      <c r="BB23" s="82"/>
      <c r="BC23" s="82"/>
      <c r="BD23" s="82"/>
      <c r="BE23" s="82"/>
      <c r="BF23" s="82"/>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row>
    <row r="24" spans="1:95" ht="14.45" customHeight="1">
      <c r="A24" s="22" t="s">
        <v>49</v>
      </c>
      <c r="B24" s="95">
        <f t="shared" ref="B24:Y24" si="43">SUM(B21,B18,B11)</f>
        <v>84984</v>
      </c>
      <c r="C24" s="23">
        <f t="shared" si="43"/>
        <v>98344.638000000006</v>
      </c>
      <c r="D24" s="23">
        <f t="shared" si="43"/>
        <v>82107.842080000002</v>
      </c>
      <c r="E24" s="23">
        <f t="shared" si="43"/>
        <v>108964.02237000001</v>
      </c>
      <c r="F24" s="24">
        <f t="shared" si="43"/>
        <v>374400.50245000003</v>
      </c>
      <c r="G24" s="76">
        <f t="shared" si="43"/>
        <v>80197.955719999998</v>
      </c>
      <c r="H24" s="76">
        <f t="shared" si="43"/>
        <v>104796.64488000001</v>
      </c>
      <c r="I24" s="76">
        <f t="shared" si="43"/>
        <v>86390.070299999992</v>
      </c>
      <c r="J24" s="76">
        <f t="shared" si="43"/>
        <v>124279.48911000001</v>
      </c>
      <c r="K24" s="24">
        <f t="shared" si="43"/>
        <v>395664.16000999999</v>
      </c>
      <c r="L24" s="76">
        <f t="shared" si="43"/>
        <v>34902.090049999999</v>
      </c>
      <c r="M24" s="76">
        <f t="shared" si="43"/>
        <v>8855</v>
      </c>
      <c r="N24" s="76">
        <f t="shared" si="43"/>
        <v>37256</v>
      </c>
      <c r="O24" s="76">
        <f t="shared" si="43"/>
        <v>55989.909950000001</v>
      </c>
      <c r="P24" s="24">
        <f t="shared" si="43"/>
        <v>137003</v>
      </c>
      <c r="Q24" s="76">
        <f t="shared" si="43"/>
        <v>38754</v>
      </c>
      <c r="R24" s="76">
        <f t="shared" si="43"/>
        <v>50955</v>
      </c>
      <c r="S24" s="76">
        <f t="shared" si="43"/>
        <v>56602</v>
      </c>
      <c r="T24" s="76">
        <f t="shared" si="43"/>
        <v>108572</v>
      </c>
      <c r="U24" s="24">
        <f t="shared" si="43"/>
        <v>254883</v>
      </c>
      <c r="V24" s="76">
        <f t="shared" si="43"/>
        <v>60036</v>
      </c>
      <c r="W24" s="76">
        <f t="shared" si="43"/>
        <v>73968</v>
      </c>
      <c r="X24" s="76">
        <f t="shared" si="43"/>
        <v>68755</v>
      </c>
      <c r="Y24" s="76">
        <f t="shared" si="43"/>
        <v>98046</v>
      </c>
      <c r="Z24" s="24">
        <f>SUM(Z21,Z18,Z11)</f>
        <v>300805</v>
      </c>
      <c r="AA24" s="76">
        <f t="shared" ref="AA24:AD24" si="44">SUM(AA21,AA18,AA11)</f>
        <v>86946</v>
      </c>
      <c r="AB24" s="76">
        <f t="shared" si="44"/>
        <v>97979</v>
      </c>
      <c r="AC24" s="76">
        <f t="shared" si="44"/>
        <v>103896</v>
      </c>
      <c r="AD24" s="76">
        <f t="shared" si="44"/>
        <v>86018</v>
      </c>
      <c r="AE24" s="24">
        <f>AE21+AE18+AE11</f>
        <v>374839</v>
      </c>
      <c r="AF24" s="76">
        <f t="shared" ref="AF24:AQ24" si="45">SUM(AF21,AF18,AF11)</f>
        <v>79123</v>
      </c>
      <c r="AG24" s="76">
        <f t="shared" si="45"/>
        <v>88961</v>
      </c>
      <c r="AH24" s="76">
        <f t="shared" si="45"/>
        <v>91452</v>
      </c>
      <c r="AI24" s="76">
        <f t="shared" si="45"/>
        <v>92672</v>
      </c>
      <c r="AJ24" s="24">
        <f t="shared" ref="AJ24" si="46">SUM(AF24:AI24)</f>
        <v>352208</v>
      </c>
      <c r="AK24" s="76">
        <f t="shared" si="45"/>
        <v>86667</v>
      </c>
      <c r="AL24" s="72">
        <f t="shared" si="45"/>
        <v>91684</v>
      </c>
      <c r="AM24" s="72">
        <f t="shared" si="45"/>
        <v>106654</v>
      </c>
      <c r="AN24" s="72">
        <f t="shared" si="45"/>
        <v>125207</v>
      </c>
      <c r="AO24" s="24">
        <f t="shared" ref="AO24" si="47">SUM(AK24:AN24)</f>
        <v>410212</v>
      </c>
      <c r="AP24" s="76">
        <f t="shared" ref="AP24" si="48">SUM(AP21,AP18,AP11)</f>
        <v>81379</v>
      </c>
      <c r="AQ24" s="76">
        <f t="shared" si="45"/>
        <v>102842</v>
      </c>
      <c r="AR24" s="82"/>
      <c r="AS24" s="82"/>
      <c r="AT24" s="82"/>
      <c r="AU24" s="82"/>
      <c r="AV24" s="82"/>
      <c r="AW24" s="82"/>
      <c r="AX24" s="82"/>
      <c r="AY24" s="82"/>
      <c r="AZ24" s="82"/>
      <c r="BA24" s="82"/>
      <c r="BB24" s="82"/>
      <c r="BC24" s="82"/>
      <c r="BD24" s="82"/>
      <c r="BE24" s="82"/>
      <c r="BF24" s="82"/>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row>
    <row r="25" spans="1:95" ht="14.45" customHeight="1">
      <c r="A25" s="280"/>
      <c r="B25" s="90"/>
      <c r="C25" s="11"/>
      <c r="D25" s="11"/>
      <c r="E25" s="11"/>
      <c r="F25" s="12"/>
      <c r="G25" s="72"/>
      <c r="H25" s="72"/>
      <c r="I25" s="72"/>
      <c r="J25" s="72"/>
      <c r="K25" s="12"/>
      <c r="L25" s="72"/>
      <c r="M25" s="72"/>
      <c r="N25" s="72"/>
      <c r="O25" s="72"/>
      <c r="P25" s="12"/>
      <c r="Q25" s="72"/>
      <c r="R25" s="72"/>
      <c r="S25" s="72"/>
      <c r="T25" s="72"/>
      <c r="U25" s="12"/>
      <c r="V25" s="72"/>
      <c r="W25" s="72"/>
      <c r="X25" s="72"/>
      <c r="Y25" s="72"/>
      <c r="Z25" s="12"/>
      <c r="AA25" s="72"/>
      <c r="AB25" s="72"/>
      <c r="AC25" s="72"/>
      <c r="AD25" s="72"/>
      <c r="AE25" s="12"/>
      <c r="AF25" s="72"/>
      <c r="AG25" s="72"/>
      <c r="AH25" s="72"/>
      <c r="AI25" s="73"/>
      <c r="AJ25" s="290"/>
      <c r="AK25" s="318"/>
      <c r="AL25" s="322"/>
      <c r="AM25" s="322"/>
      <c r="AN25" s="333"/>
      <c r="AO25" s="347"/>
      <c r="AP25" s="318"/>
      <c r="AQ25" s="318"/>
      <c r="AR25" s="82"/>
      <c r="AS25" s="82"/>
      <c r="AT25" s="82"/>
      <c r="AU25" s="82"/>
      <c r="AV25" s="82"/>
      <c r="AW25" s="82"/>
      <c r="AX25" s="82"/>
      <c r="AY25" s="82"/>
      <c r="AZ25" s="82"/>
      <c r="BA25" s="82"/>
      <c r="BB25" s="82"/>
      <c r="BC25" s="82"/>
      <c r="BD25" s="82"/>
      <c r="BE25" s="82"/>
      <c r="BF25" s="82"/>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row>
    <row r="26" spans="1:95" ht="14.45" customHeight="1">
      <c r="A26" s="281" t="s">
        <v>50</v>
      </c>
      <c r="B26" s="282"/>
      <c r="C26" s="283"/>
      <c r="D26" s="283"/>
      <c r="E26" s="283"/>
      <c r="F26" s="284"/>
      <c r="G26" s="285"/>
      <c r="H26" s="285"/>
      <c r="I26" s="285"/>
      <c r="J26" s="285"/>
      <c r="K26" s="284"/>
      <c r="L26" s="285"/>
      <c r="M26" s="285"/>
      <c r="N26" s="285"/>
      <c r="O26" s="285"/>
      <c r="P26" s="284"/>
      <c r="Q26" s="285"/>
      <c r="R26" s="285"/>
      <c r="S26" s="285"/>
      <c r="T26" s="285"/>
      <c r="U26" s="284"/>
      <c r="V26" s="285"/>
      <c r="W26" s="285"/>
      <c r="X26" s="285"/>
      <c r="Y26" s="285"/>
      <c r="Z26" s="284"/>
      <c r="AA26" s="285"/>
      <c r="AB26" s="285"/>
      <c r="AC26" s="285"/>
      <c r="AD26" s="285"/>
      <c r="AE26" s="284"/>
      <c r="AF26" s="285"/>
      <c r="AG26" s="285"/>
      <c r="AH26" s="285"/>
      <c r="AI26" s="285"/>
      <c r="AJ26" s="291"/>
      <c r="AK26" s="285"/>
      <c r="AL26" s="285"/>
      <c r="AM26" s="285"/>
      <c r="AN26" s="285"/>
      <c r="AO26" s="344"/>
      <c r="AP26" s="285"/>
      <c r="AQ26" s="285"/>
      <c r="AR26" s="82"/>
      <c r="AS26" s="82"/>
      <c r="AT26" s="82"/>
      <c r="AU26" s="82"/>
      <c r="AV26" s="82"/>
      <c r="AW26" s="82"/>
      <c r="AX26" s="82"/>
      <c r="AY26" s="82"/>
      <c r="AZ26" s="82"/>
      <c r="BA26" s="82"/>
      <c r="BB26" s="82"/>
      <c r="BC26" s="82"/>
      <c r="BD26" s="82"/>
      <c r="BE26" s="82"/>
      <c r="BF26" s="82"/>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row>
    <row r="27" spans="1:95">
      <c r="A27" s="293" t="s">
        <v>51</v>
      </c>
      <c r="B27" s="116">
        <f t="shared" ref="B27:AN27" si="49">B9/B6</f>
        <v>0.10844692110327132</v>
      </c>
      <c r="C27" s="116">
        <f t="shared" si="49"/>
        <v>0.10423140114720549</v>
      </c>
      <c r="D27" s="116">
        <f t="shared" si="49"/>
        <v>0.10609883334914161</v>
      </c>
      <c r="E27" s="116">
        <f t="shared" si="49"/>
        <v>0.10467984386678847</v>
      </c>
      <c r="F27" s="117">
        <f t="shared" si="49"/>
        <v>0.10571145057104965</v>
      </c>
      <c r="G27" s="118">
        <f t="shared" si="49"/>
        <v>0.10637083269904095</v>
      </c>
      <c r="H27" s="118">
        <f t="shared" si="49"/>
        <v>0.10569513266623629</v>
      </c>
      <c r="I27" s="118">
        <f t="shared" si="49"/>
        <v>0.1058849223682643</v>
      </c>
      <c r="J27" s="116">
        <f t="shared" si="49"/>
        <v>0.10987512776664075</v>
      </c>
      <c r="K27" s="117">
        <f t="shared" si="49"/>
        <v>0.10679701801395486</v>
      </c>
      <c r="L27" s="118">
        <f t="shared" si="49"/>
        <v>0.11103196542358718</v>
      </c>
      <c r="M27" s="118">
        <f t="shared" si="49"/>
        <v>0.2060377358490566</v>
      </c>
      <c r="N27" s="118">
        <f t="shared" si="49"/>
        <v>9.4315847144226819E-2</v>
      </c>
      <c r="O27" s="118">
        <f t="shared" si="49"/>
        <v>0.10767025377229081</v>
      </c>
      <c r="P27" s="117">
        <f t="shared" si="49"/>
        <v>0.10618355310116834</v>
      </c>
      <c r="Q27" s="118">
        <f t="shared" si="49"/>
        <v>0.10164241341162454</v>
      </c>
      <c r="R27" s="118">
        <f t="shared" si="49"/>
        <v>0.10427977716862676</v>
      </c>
      <c r="S27" s="118">
        <f t="shared" si="49"/>
        <v>0.1080815034074482</v>
      </c>
      <c r="T27" s="118">
        <f t="shared" si="49"/>
        <v>0.11069313951427052</v>
      </c>
      <c r="U27" s="117">
        <f t="shared" si="49"/>
        <v>0.10739592357849619</v>
      </c>
      <c r="V27" s="118">
        <f t="shared" si="49"/>
        <v>0.11058105358354059</v>
      </c>
      <c r="W27" s="118">
        <f t="shared" si="49"/>
        <v>0.11045654785742891</v>
      </c>
      <c r="X27" s="118">
        <f t="shared" si="49"/>
        <v>0.11041574279379157</v>
      </c>
      <c r="Y27" s="118">
        <f t="shared" si="49"/>
        <v>0.10849104460139698</v>
      </c>
      <c r="Z27" s="117">
        <f t="shared" si="49"/>
        <v>0.10988879879532028</v>
      </c>
      <c r="AA27" s="118">
        <f t="shared" si="49"/>
        <v>0.10658892748280996</v>
      </c>
      <c r="AB27" s="118">
        <f t="shared" si="49"/>
        <v>0.10569361548200398</v>
      </c>
      <c r="AC27" s="118">
        <f t="shared" si="49"/>
        <v>0.11934876664606395</v>
      </c>
      <c r="AD27" s="118">
        <f t="shared" si="49"/>
        <v>9.7294178734206427E-2</v>
      </c>
      <c r="AE27" s="117">
        <f t="shared" si="49"/>
        <v>0.10905539315720773</v>
      </c>
      <c r="AF27" s="118">
        <f t="shared" si="49"/>
        <v>0.11118135567858746</v>
      </c>
      <c r="AG27" s="118">
        <f t="shared" si="49"/>
        <v>0.10661595435892303</v>
      </c>
      <c r="AH27" s="118">
        <f t="shared" si="49"/>
        <v>0.10894876505409268</v>
      </c>
      <c r="AI27" s="118">
        <f t="shared" si="49"/>
        <v>0.10996436139472163</v>
      </c>
      <c r="AJ27" s="117">
        <f t="shared" si="49"/>
        <v>0.10931893796072803</v>
      </c>
      <c r="AK27" s="118">
        <f t="shared" si="49"/>
        <v>0.10785040397366541</v>
      </c>
      <c r="AL27" s="118">
        <f t="shared" si="49"/>
        <v>0.11260019282560667</v>
      </c>
      <c r="AM27" s="118">
        <f t="shared" si="49"/>
        <v>0.11400247061656563</v>
      </c>
      <c r="AN27" s="118">
        <f t="shared" si="49"/>
        <v>0.10894578217666993</v>
      </c>
      <c r="AO27" s="117">
        <f>AO9/AO6</f>
        <v>0.11094073152078598</v>
      </c>
      <c r="AP27" s="118">
        <f t="shared" ref="AP27" si="50">AP9/AP6</f>
        <v>0.11257780722297547</v>
      </c>
      <c r="AQ27" s="118">
        <f t="shared" ref="AQ27" si="51">AQ9/AQ6</f>
        <v>0.11423036717873185</v>
      </c>
      <c r="AR27" s="82"/>
      <c r="AS27" s="82"/>
      <c r="AT27" s="82"/>
      <c r="AU27" s="82"/>
      <c r="AV27" s="82"/>
      <c r="AW27" s="82"/>
      <c r="AX27" s="82"/>
      <c r="AY27" s="82"/>
      <c r="AZ27" s="82"/>
      <c r="BA27" s="82"/>
      <c r="BB27" s="82"/>
      <c r="BC27" s="82"/>
      <c r="BD27" s="82"/>
      <c r="BE27" s="82"/>
      <c r="BF27" s="82"/>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row>
    <row r="28" spans="1:95">
      <c r="A28" s="292" t="s">
        <v>52</v>
      </c>
      <c r="B28" s="14">
        <f t="shared" ref="B28:AN28" si="52">B15/B6</f>
        <v>7.1604393842206543E-2</v>
      </c>
      <c r="C28" s="14">
        <f t="shared" si="52"/>
        <v>7.1282391260484829E-2</v>
      </c>
      <c r="D28" s="14">
        <f t="shared" si="52"/>
        <v>6.7940813810110981E-2</v>
      </c>
      <c r="E28" s="14">
        <f t="shared" si="52"/>
        <v>6.8324889959305704E-2</v>
      </c>
      <c r="F28" s="15">
        <f t="shared" si="52"/>
        <v>7.0005820221931747E-2</v>
      </c>
      <c r="G28" s="73">
        <f t="shared" si="52"/>
        <v>6.7959354544070635E-2</v>
      </c>
      <c r="H28" s="73">
        <f t="shared" si="52"/>
        <v>6.805734882720034E-2</v>
      </c>
      <c r="I28" s="73">
        <f t="shared" si="52"/>
        <v>6.5703053647301751E-2</v>
      </c>
      <c r="J28" s="14">
        <f t="shared" si="52"/>
        <v>6.6391195843390746E-2</v>
      </c>
      <c r="K28" s="15">
        <f t="shared" si="52"/>
        <v>6.7149514940882032E-2</v>
      </c>
      <c r="L28" s="73">
        <f t="shared" si="52"/>
        <v>6.2373341690170274E-2</v>
      </c>
      <c r="M28" s="73">
        <f t="shared" si="52"/>
        <v>-5.1698113207547171E-2</v>
      </c>
      <c r="N28" s="73">
        <f t="shared" si="52"/>
        <v>6.1265580057526366E-2</v>
      </c>
      <c r="O28" s="73">
        <f t="shared" si="52"/>
        <v>7.9497731349583198E-2</v>
      </c>
      <c r="P28" s="15">
        <f t="shared" si="52"/>
        <v>6.7023554603854396E-2</v>
      </c>
      <c r="Q28" s="73">
        <f t="shared" si="52"/>
        <v>7.1134371542847422E-2</v>
      </c>
      <c r="R28" s="73">
        <f t="shared" si="52"/>
        <v>6.9519851445751166E-2</v>
      </c>
      <c r="S28" s="73">
        <f t="shared" si="52"/>
        <v>6.8059475459489233E-2</v>
      </c>
      <c r="T28" s="73">
        <f t="shared" si="52"/>
        <v>7.1178868994859062E-2</v>
      </c>
      <c r="U28" s="15">
        <f t="shared" si="52"/>
        <v>7.0195917498822064E-2</v>
      </c>
      <c r="V28" s="73">
        <f t="shared" si="52"/>
        <v>7.1461677594392953E-2</v>
      </c>
      <c r="W28" s="73">
        <f t="shared" si="52"/>
        <v>7.4189026832198635E-2</v>
      </c>
      <c r="X28" s="73">
        <f t="shared" si="52"/>
        <v>6.9512195121951226E-2</v>
      </c>
      <c r="Y28" s="73">
        <f t="shared" si="52"/>
        <v>7.0472548484020764E-2</v>
      </c>
      <c r="Z28" s="15">
        <f t="shared" si="52"/>
        <v>7.1548708444341483E-2</v>
      </c>
      <c r="AA28" s="73">
        <f t="shared" si="52"/>
        <v>7.1092365492308782E-2</v>
      </c>
      <c r="AB28" s="73">
        <f t="shared" si="52"/>
        <v>7.0703563031289565E-2</v>
      </c>
      <c r="AC28" s="73">
        <f t="shared" si="52"/>
        <v>6.4640107883351131E-2</v>
      </c>
      <c r="AD28" s="73">
        <f t="shared" si="52"/>
        <v>7.4736052616396473E-2</v>
      </c>
      <c r="AE28" s="15">
        <f t="shared" si="52"/>
        <v>6.9462982369054835E-2</v>
      </c>
      <c r="AF28" s="73">
        <f t="shared" si="52"/>
        <v>6.9583270986084092E-2</v>
      </c>
      <c r="AG28" s="73">
        <f t="shared" si="52"/>
        <v>6.963767390651586E-2</v>
      </c>
      <c r="AH28" s="73">
        <f t="shared" si="52"/>
        <v>6.543784445805266E-2</v>
      </c>
      <c r="AI28" s="73">
        <f t="shared" si="52"/>
        <v>6.6393758428048552E-2</v>
      </c>
      <c r="AJ28" s="15">
        <f t="shared" si="52"/>
        <v>6.7770239415486988E-2</v>
      </c>
      <c r="AK28" s="73">
        <f t="shared" si="52"/>
        <v>6.4179660118794085E-2</v>
      </c>
      <c r="AL28" s="73">
        <f t="shared" si="52"/>
        <v>6.6556853313789882E-2</v>
      </c>
      <c r="AM28" s="73">
        <f t="shared" si="52"/>
        <v>6.2687350948392812E-2</v>
      </c>
      <c r="AN28" s="73">
        <f t="shared" si="52"/>
        <v>6.0487426433751518E-2</v>
      </c>
      <c r="AO28" s="15">
        <f>AO15/AO6</f>
        <v>6.3305409765693182E-2</v>
      </c>
      <c r="AP28" s="73">
        <f t="shared" ref="AP28" si="53">AP15/AP6</f>
        <v>6.3844293109823744E-2</v>
      </c>
      <c r="AQ28" s="73">
        <f t="shared" ref="AQ28" si="54">AQ15/AQ6</f>
        <v>6.9851915168579123E-2</v>
      </c>
      <c r="AR28" s="82"/>
      <c r="AS28" s="82"/>
      <c r="AT28" s="82"/>
      <c r="AU28" s="82"/>
      <c r="AV28" s="82"/>
      <c r="AW28" s="82"/>
      <c r="AX28" s="82"/>
      <c r="AY28" s="82"/>
      <c r="AZ28" s="82"/>
      <c r="BA28" s="82"/>
      <c r="BB28" s="82"/>
      <c r="BC28" s="82"/>
      <c r="BD28" s="82"/>
      <c r="BE28" s="82"/>
      <c r="BF28" s="82"/>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row>
    <row r="29" spans="1:95">
      <c r="A29" s="146" t="s">
        <v>53</v>
      </c>
      <c r="B29" s="115">
        <f t="shared" ref="B29:AN29" si="55">(B9+B15)/B6</f>
        <v>0.18005131494547788</v>
      </c>
      <c r="C29" s="116">
        <f t="shared" si="55"/>
        <v>0.1755137924076903</v>
      </c>
      <c r="D29" s="116">
        <f t="shared" si="55"/>
        <v>0.17403964715925258</v>
      </c>
      <c r="E29" s="116">
        <f t="shared" si="55"/>
        <v>0.17300473382609419</v>
      </c>
      <c r="F29" s="117">
        <f t="shared" si="55"/>
        <v>0.17571727079298141</v>
      </c>
      <c r="G29" s="118">
        <f t="shared" si="55"/>
        <v>0.17433018724311158</v>
      </c>
      <c r="H29" s="118">
        <f t="shared" si="55"/>
        <v>0.17375248149343664</v>
      </c>
      <c r="I29" s="118">
        <f t="shared" si="55"/>
        <v>0.17158797601556605</v>
      </c>
      <c r="J29" s="116">
        <f t="shared" si="55"/>
        <v>0.17626632361003153</v>
      </c>
      <c r="K29" s="117">
        <f t="shared" si="55"/>
        <v>0.17394653295483689</v>
      </c>
      <c r="L29" s="118">
        <f t="shared" si="55"/>
        <v>0.17340530711375743</v>
      </c>
      <c r="M29" s="118">
        <f t="shared" si="55"/>
        <v>0.15433962264150944</v>
      </c>
      <c r="N29" s="118">
        <f t="shared" si="55"/>
        <v>0.15558142720175319</v>
      </c>
      <c r="O29" s="118">
        <f t="shared" si="55"/>
        <v>0.18716798512187402</v>
      </c>
      <c r="P29" s="117">
        <f t="shared" si="55"/>
        <v>0.17320710770502273</v>
      </c>
      <c r="Q29" s="118">
        <f t="shared" si="55"/>
        <v>0.17277678495447196</v>
      </c>
      <c r="R29" s="118">
        <f t="shared" si="55"/>
        <v>0.17379962861437792</v>
      </c>
      <c r="S29" s="118">
        <f t="shared" si="55"/>
        <v>0.17614097886693741</v>
      </c>
      <c r="T29" s="118">
        <f t="shared" si="55"/>
        <v>0.18187200850912957</v>
      </c>
      <c r="U29" s="117">
        <f t="shared" si="55"/>
        <v>0.17759184107731826</v>
      </c>
      <c r="V29" s="118">
        <f t="shared" si="55"/>
        <v>0.18204273117793354</v>
      </c>
      <c r="W29" s="118">
        <f t="shared" si="55"/>
        <v>0.18464557468962756</v>
      </c>
      <c r="X29" s="118">
        <f t="shared" si="55"/>
        <v>0.1799279379157428</v>
      </c>
      <c r="Y29" s="118">
        <f t="shared" si="55"/>
        <v>0.17896359308541773</v>
      </c>
      <c r="Z29" s="117">
        <f t="shared" si="55"/>
        <v>0.18143750723966176</v>
      </c>
      <c r="AA29" s="118">
        <f t="shared" si="55"/>
        <v>0.17768129297511873</v>
      </c>
      <c r="AB29" s="118">
        <f t="shared" si="55"/>
        <v>0.17639717851329353</v>
      </c>
      <c r="AC29" s="118">
        <f t="shared" si="55"/>
        <v>0.18398887452941506</v>
      </c>
      <c r="AD29" s="118">
        <f t="shared" si="55"/>
        <v>0.17203023135060289</v>
      </c>
      <c r="AE29" s="117">
        <f t="shared" si="55"/>
        <v>0.17851837552626257</v>
      </c>
      <c r="AF29" s="118">
        <f t="shared" si="55"/>
        <v>0.18076462666467155</v>
      </c>
      <c r="AG29" s="118">
        <f t="shared" si="55"/>
        <v>0.17625362826543889</v>
      </c>
      <c r="AH29" s="118">
        <f t="shared" si="55"/>
        <v>0.17438660951214532</v>
      </c>
      <c r="AI29" s="118">
        <f t="shared" si="55"/>
        <v>0.17635811982277019</v>
      </c>
      <c r="AJ29" s="117">
        <f t="shared" si="55"/>
        <v>0.17708917737621502</v>
      </c>
      <c r="AK29" s="118">
        <f t="shared" si="55"/>
        <v>0.17203006409245949</v>
      </c>
      <c r="AL29" s="118">
        <f t="shared" si="55"/>
        <v>0.17915704613939654</v>
      </c>
      <c r="AM29" s="118">
        <f t="shared" si="55"/>
        <v>0.17668982156495844</v>
      </c>
      <c r="AN29" s="118">
        <f t="shared" si="55"/>
        <v>0.16943320861042144</v>
      </c>
      <c r="AO29" s="117">
        <f>(AO9+AO15)/AO6</f>
        <v>0.17424614128647917</v>
      </c>
      <c r="AP29" s="118">
        <f t="shared" ref="AP29" si="56">(AP9+AP15)/AP6</f>
        <v>0.1764221003327992</v>
      </c>
      <c r="AQ29" s="118">
        <f>(AQ9+AQ15)/AQ6</f>
        <v>0.18408228234731097</v>
      </c>
      <c r="AR29" s="82"/>
      <c r="AS29" s="82"/>
      <c r="AT29" s="82"/>
      <c r="AU29" s="82"/>
      <c r="AV29" s="82"/>
      <c r="AW29" s="82"/>
      <c r="AX29" s="82"/>
      <c r="AY29" s="82"/>
      <c r="AZ29" s="82"/>
      <c r="BA29" s="82"/>
      <c r="BB29" s="82"/>
      <c r="BC29" s="82"/>
      <c r="BD29" s="82"/>
      <c r="BE29" s="82"/>
      <c r="BF29" s="82"/>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row>
    <row r="30" spans="1:95" ht="12" customHeight="1">
      <c r="A30" s="97"/>
      <c r="B30" s="25"/>
      <c r="C30" s="25"/>
      <c r="D30" s="25"/>
      <c r="E30" s="25"/>
      <c r="F30" s="10"/>
      <c r="G30" s="25"/>
      <c r="H30" s="25"/>
      <c r="I30" s="25"/>
      <c r="J30" s="25"/>
      <c r="K30" s="10"/>
      <c r="L30" s="25"/>
      <c r="M30" s="25"/>
      <c r="N30" s="25"/>
      <c r="O30" s="25"/>
      <c r="P30" s="10"/>
      <c r="Q30" s="25"/>
      <c r="R30" s="25"/>
      <c r="S30" s="25"/>
      <c r="T30" s="25"/>
      <c r="U30" s="10"/>
      <c r="V30" s="25"/>
      <c r="W30" s="25"/>
      <c r="X30" s="25"/>
      <c r="Y30" s="25"/>
      <c r="Z30" s="10"/>
      <c r="AA30" s="25"/>
      <c r="AB30" s="240"/>
      <c r="AC30" s="25"/>
      <c r="AD30" s="25"/>
      <c r="AE30" s="10"/>
      <c r="AF30" s="25"/>
      <c r="AG30" s="25"/>
      <c r="AH30" s="25"/>
      <c r="AI30" s="25"/>
      <c r="AJ30" s="10"/>
      <c r="AK30" s="25"/>
      <c r="AL30" s="25"/>
      <c r="AM30" s="25"/>
      <c r="AN30" s="25"/>
      <c r="AO30" s="10"/>
      <c r="AP30" s="25"/>
      <c r="AQ30" s="25"/>
      <c r="AR30" s="82"/>
      <c r="AS30" s="82"/>
      <c r="AT30" s="82"/>
      <c r="AU30" s="82"/>
      <c r="AV30" s="82"/>
      <c r="AW30" s="82"/>
      <c r="AX30" s="82"/>
      <c r="AY30" s="82"/>
      <c r="AZ30" s="82"/>
      <c r="BA30" s="82"/>
      <c r="BB30" s="82"/>
      <c r="BC30" s="82"/>
      <c r="BD30" s="82"/>
      <c r="BE30" s="82"/>
      <c r="BF30" s="82"/>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row>
    <row r="31" spans="1:95" ht="22.7" customHeight="1">
      <c r="A31" s="97" t="s">
        <v>54</v>
      </c>
      <c r="B31" s="25"/>
      <c r="C31" s="25"/>
      <c r="D31" s="25"/>
      <c r="E31" s="25"/>
      <c r="F31" s="10"/>
      <c r="G31" s="25"/>
      <c r="H31" s="25"/>
      <c r="I31" s="25"/>
      <c r="J31" s="25"/>
      <c r="K31" s="10"/>
      <c r="L31" s="25"/>
      <c r="M31" s="25"/>
      <c r="N31" s="25"/>
      <c r="O31" s="25"/>
      <c r="P31" s="10"/>
      <c r="Q31" s="25"/>
      <c r="R31" s="25"/>
      <c r="S31" s="25"/>
      <c r="T31" s="25"/>
      <c r="U31" s="10"/>
      <c r="V31" s="25"/>
      <c r="W31" s="25"/>
      <c r="X31" s="25"/>
      <c r="Y31" s="25"/>
      <c r="Z31" s="10"/>
      <c r="AA31" s="25"/>
      <c r="AB31" s="240"/>
      <c r="AC31" s="25"/>
      <c r="AD31" s="25"/>
      <c r="AE31" s="10"/>
      <c r="AF31" s="25"/>
      <c r="AG31" s="25"/>
      <c r="AH31" s="25"/>
      <c r="AI31" s="25"/>
      <c r="AJ31" s="10"/>
      <c r="AK31" s="25"/>
      <c r="AL31" s="25"/>
      <c r="AM31" s="25"/>
      <c r="AN31" s="25"/>
      <c r="AO31" s="10"/>
      <c r="AP31" s="25"/>
      <c r="AQ31" s="25"/>
      <c r="AR31" s="82"/>
      <c r="AS31" s="82"/>
      <c r="AT31" s="82"/>
      <c r="AU31" s="82"/>
      <c r="AV31" s="82"/>
      <c r="AW31" s="82"/>
      <c r="AX31" s="82"/>
      <c r="AY31" s="82"/>
      <c r="AZ31" s="82"/>
      <c r="BA31" s="82"/>
      <c r="BB31" s="82"/>
      <c r="BC31" s="82"/>
      <c r="BD31" s="82"/>
      <c r="BE31" s="82"/>
      <c r="BF31" s="82"/>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row>
    <row r="32" spans="1:95" ht="12.75" customHeight="1">
      <c r="A32" s="97"/>
      <c r="B32" s="25"/>
      <c r="C32" s="25"/>
      <c r="D32" s="25"/>
      <c r="E32" s="25"/>
      <c r="F32" s="10"/>
      <c r="G32" s="25"/>
      <c r="H32" s="25"/>
      <c r="I32" s="25"/>
      <c r="J32" s="25"/>
      <c r="K32" s="10"/>
      <c r="L32" s="25"/>
      <c r="M32" s="25"/>
      <c r="N32" s="25"/>
      <c r="O32" s="25"/>
      <c r="P32" s="10"/>
      <c r="Q32" s="25"/>
      <c r="R32" s="25"/>
      <c r="S32" s="25"/>
      <c r="T32" s="25"/>
      <c r="U32" s="10"/>
      <c r="V32" s="25"/>
      <c r="W32" s="25"/>
      <c r="X32" s="25"/>
      <c r="Y32" s="25"/>
      <c r="Z32" s="10"/>
      <c r="AA32" s="25"/>
      <c r="AB32" s="240"/>
      <c r="AC32" s="25"/>
      <c r="AD32" s="25"/>
      <c r="AE32" s="10"/>
      <c r="AF32" s="25"/>
      <c r="AG32" s="25"/>
      <c r="AH32" s="25"/>
      <c r="AI32" s="25"/>
      <c r="AJ32" s="10"/>
      <c r="AK32" s="25"/>
      <c r="AL32" s="25"/>
      <c r="AM32" s="25"/>
      <c r="AN32" s="25"/>
      <c r="AO32" s="10"/>
      <c r="AP32" s="25"/>
      <c r="AQ32" s="25"/>
      <c r="AR32" s="82"/>
      <c r="AS32" s="82"/>
      <c r="AT32" s="82"/>
      <c r="AU32" s="82"/>
      <c r="AV32" s="82"/>
      <c r="AW32" s="82"/>
      <c r="AX32" s="82"/>
      <c r="AY32" s="82"/>
      <c r="AZ32" s="82"/>
      <c r="BA32" s="82"/>
      <c r="BB32" s="82"/>
      <c r="BC32" s="82"/>
      <c r="BD32" s="82"/>
      <c r="BE32" s="82"/>
      <c r="BF32" s="82"/>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row>
    <row r="33" spans="1:95">
      <c r="A33" s="97" t="s">
        <v>55</v>
      </c>
      <c r="B33" s="119">
        <f t="shared" ref="B33:AI33" si="57">B11-B43</f>
        <v>11828</v>
      </c>
      <c r="C33" s="27">
        <f t="shared" si="57"/>
        <v>14821.525119999998</v>
      </c>
      <c r="D33" s="27">
        <f t="shared" si="57"/>
        <v>10959.060079999999</v>
      </c>
      <c r="E33" s="27">
        <f t="shared" si="57"/>
        <v>12572</v>
      </c>
      <c r="F33" s="17">
        <f t="shared" si="57"/>
        <v>50180.585200000001</v>
      </c>
      <c r="G33" s="27">
        <f t="shared" si="57"/>
        <v>11079.960040000002</v>
      </c>
      <c r="H33" s="27">
        <f t="shared" si="57"/>
        <v>18766.148130000001</v>
      </c>
      <c r="I33" s="27">
        <f t="shared" si="57"/>
        <v>12545.215759999999</v>
      </c>
      <c r="J33" s="27">
        <f t="shared" si="57"/>
        <v>14570.677060000002</v>
      </c>
      <c r="K33" s="17">
        <f t="shared" si="57"/>
        <v>56962.00099000003</v>
      </c>
      <c r="L33" s="27">
        <f t="shared" si="57"/>
        <v>11111.93981</v>
      </c>
      <c r="M33" s="27">
        <f t="shared" si="57"/>
        <v>5488</v>
      </c>
      <c r="N33" s="27">
        <f t="shared" si="57"/>
        <v>11983</v>
      </c>
      <c r="O33" s="27">
        <f t="shared" si="57"/>
        <v>6154.9214199999988</v>
      </c>
      <c r="P33" s="17">
        <f t="shared" si="57"/>
        <v>34737.861230000002</v>
      </c>
      <c r="Q33" s="27">
        <f t="shared" si="57"/>
        <v>4706.9885300000005</v>
      </c>
      <c r="R33" s="27">
        <f t="shared" si="57"/>
        <v>6370.3039499999995</v>
      </c>
      <c r="S33" s="27">
        <f t="shared" si="57"/>
        <v>9749.1556999999993</v>
      </c>
      <c r="T33" s="27">
        <f t="shared" si="57"/>
        <v>10893.644509999998</v>
      </c>
      <c r="U33" s="17">
        <f t="shared" si="57"/>
        <v>31720.092690000005</v>
      </c>
      <c r="V33" s="27">
        <f t="shared" si="57"/>
        <v>8363.3714199999995</v>
      </c>
      <c r="W33" s="27">
        <f t="shared" si="57"/>
        <v>12191</v>
      </c>
      <c r="X33" s="27">
        <f t="shared" si="57"/>
        <v>12828</v>
      </c>
      <c r="Y33" s="27">
        <f t="shared" si="57"/>
        <v>17198</v>
      </c>
      <c r="Z33" s="17">
        <f t="shared" si="57"/>
        <v>50580.371419999996</v>
      </c>
      <c r="AA33" s="27">
        <f t="shared" si="57"/>
        <v>14106</v>
      </c>
      <c r="AB33" s="27">
        <f t="shared" si="57"/>
        <v>11294</v>
      </c>
      <c r="AC33" s="27">
        <f t="shared" si="57"/>
        <v>17807</v>
      </c>
      <c r="AD33" s="27">
        <f t="shared" si="57"/>
        <v>9384</v>
      </c>
      <c r="AE33" s="17">
        <f t="shared" si="57"/>
        <v>52592</v>
      </c>
      <c r="AF33" s="27">
        <f t="shared" si="57"/>
        <v>11914</v>
      </c>
      <c r="AG33" s="27">
        <f t="shared" si="57"/>
        <v>18938</v>
      </c>
      <c r="AH33" s="27">
        <f t="shared" si="57"/>
        <v>13680</v>
      </c>
      <c r="AI33" s="27">
        <f t="shared" si="57"/>
        <v>13676</v>
      </c>
      <c r="AJ33" s="17">
        <f t="shared" ref="AJ33:AJ40" si="58">SUM(AF33:AI33)</f>
        <v>58208</v>
      </c>
      <c r="AK33" s="27">
        <f>AK11-AK43</f>
        <v>10695</v>
      </c>
      <c r="AL33" s="27">
        <f>AL11-AL43</f>
        <v>11534</v>
      </c>
      <c r="AM33" s="27">
        <f>AM11-AM43</f>
        <v>12909</v>
      </c>
      <c r="AN33" s="27">
        <f>AN11-AN43</f>
        <v>16414</v>
      </c>
      <c r="AO33" s="17">
        <f t="shared" ref="AO33" si="59">SUM(AK33:AN33)</f>
        <v>51552</v>
      </c>
      <c r="AP33" s="27">
        <f>AP11-AP43</f>
        <v>13050</v>
      </c>
      <c r="AQ33" s="27">
        <v>12775</v>
      </c>
      <c r="AR33" s="82"/>
      <c r="AS33" s="82"/>
      <c r="AT33" s="82"/>
      <c r="AU33" s="82"/>
      <c r="AV33" s="82"/>
      <c r="AW33" s="82"/>
      <c r="AX33" s="82"/>
      <c r="AY33" s="82"/>
      <c r="AZ33" s="82"/>
      <c r="BA33" s="82"/>
      <c r="BB33" s="82"/>
      <c r="BC33" s="82"/>
      <c r="BD33" s="82"/>
      <c r="BE33" s="82"/>
      <c r="BF33" s="82"/>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row>
    <row r="34" spans="1:95">
      <c r="A34" s="97"/>
      <c r="B34" s="27"/>
      <c r="C34" s="27"/>
      <c r="D34" s="27"/>
      <c r="E34" s="27"/>
      <c r="F34" s="17"/>
      <c r="G34" s="27"/>
      <c r="H34" s="27"/>
      <c r="I34" s="27"/>
      <c r="J34" s="27"/>
      <c r="K34" s="17"/>
      <c r="L34" s="27"/>
      <c r="M34" s="27"/>
      <c r="N34" s="27"/>
      <c r="O34" s="27"/>
      <c r="P34" s="17"/>
      <c r="Q34" s="27"/>
      <c r="R34" s="27"/>
      <c r="S34" s="27"/>
      <c r="T34" s="27"/>
      <c r="U34" s="17"/>
      <c r="V34" s="27"/>
      <c r="W34" s="27"/>
      <c r="X34" s="27"/>
      <c r="Y34" s="27"/>
      <c r="Z34" s="17"/>
      <c r="AA34" s="27"/>
      <c r="AB34" s="27"/>
      <c r="AC34" s="27"/>
      <c r="AD34" s="27"/>
      <c r="AE34" s="17"/>
      <c r="AF34" s="27"/>
      <c r="AG34" s="27"/>
      <c r="AH34" s="27"/>
      <c r="AI34" s="27"/>
      <c r="AJ34" s="17"/>
      <c r="AK34" s="27"/>
      <c r="AL34" s="27"/>
      <c r="AM34" s="27"/>
      <c r="AN34" s="27"/>
      <c r="AO34" s="17"/>
      <c r="AP34" s="27"/>
      <c r="AQ34" s="27"/>
      <c r="AR34" s="82"/>
      <c r="AS34" s="82"/>
      <c r="AT34" s="82"/>
      <c r="AU34" s="82"/>
      <c r="AV34" s="82"/>
      <c r="AW34" s="82"/>
      <c r="AX34" s="82"/>
      <c r="AY34" s="82"/>
      <c r="AZ34" s="82"/>
      <c r="BA34" s="82"/>
      <c r="BB34" s="82"/>
      <c r="BC34" s="82"/>
      <c r="BD34" s="82"/>
      <c r="BE34" s="82"/>
      <c r="BF34" s="82"/>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c r="CQ34" s="80"/>
    </row>
    <row r="35" spans="1:95">
      <c r="A35" s="97" t="s">
        <v>56</v>
      </c>
      <c r="B35" s="119">
        <f t="shared" ref="B35:AI35" si="60">B18-B45</f>
        <v>19645</v>
      </c>
      <c r="C35" s="27">
        <f t="shared" si="60"/>
        <v>20946</v>
      </c>
      <c r="D35" s="27">
        <f t="shared" si="60"/>
        <v>26778</v>
      </c>
      <c r="E35" s="27">
        <f t="shared" si="60"/>
        <v>39838</v>
      </c>
      <c r="F35" s="17">
        <f t="shared" si="60"/>
        <v>107207</v>
      </c>
      <c r="G35" s="27">
        <f t="shared" si="60"/>
        <v>23189</v>
      </c>
      <c r="H35" s="27">
        <f t="shared" si="60"/>
        <v>25698.187919999997</v>
      </c>
      <c r="I35" s="27">
        <f t="shared" si="60"/>
        <v>26302</v>
      </c>
      <c r="J35" s="27">
        <f t="shared" si="60"/>
        <v>46580.812050000008</v>
      </c>
      <c r="K35" s="17">
        <f t="shared" si="60"/>
        <v>121769.99997</v>
      </c>
      <c r="L35" s="27">
        <f t="shared" si="60"/>
        <v>17959</v>
      </c>
      <c r="M35" s="27">
        <f t="shared" si="60"/>
        <v>10753</v>
      </c>
      <c r="N35" s="27">
        <f t="shared" si="60"/>
        <v>21242</v>
      </c>
      <c r="O35" s="27">
        <f t="shared" si="60"/>
        <v>29202</v>
      </c>
      <c r="P35" s="17">
        <f t="shared" si="60"/>
        <v>79156</v>
      </c>
      <c r="Q35" s="27">
        <f t="shared" si="60"/>
        <v>16409</v>
      </c>
      <c r="R35" s="27">
        <f t="shared" si="60"/>
        <v>18685</v>
      </c>
      <c r="S35" s="27">
        <f t="shared" si="60"/>
        <v>19042</v>
      </c>
      <c r="T35" s="27">
        <f t="shared" si="60"/>
        <v>32775</v>
      </c>
      <c r="U35" s="17">
        <f t="shared" si="60"/>
        <v>86911</v>
      </c>
      <c r="V35" s="27">
        <f t="shared" si="60"/>
        <v>19447</v>
      </c>
      <c r="W35" s="27">
        <f t="shared" si="60"/>
        <v>17148</v>
      </c>
      <c r="X35" s="27">
        <f t="shared" si="60"/>
        <v>23790</v>
      </c>
      <c r="Y35" s="27">
        <f t="shared" si="60"/>
        <v>30928</v>
      </c>
      <c r="Z35" s="17">
        <f t="shared" si="60"/>
        <v>91313</v>
      </c>
      <c r="AA35" s="27">
        <f t="shared" si="60"/>
        <v>21776</v>
      </c>
      <c r="AB35" s="27">
        <f t="shared" si="60"/>
        <v>27565</v>
      </c>
      <c r="AC35" s="27">
        <f t="shared" si="60"/>
        <v>22408</v>
      </c>
      <c r="AD35" s="27">
        <f t="shared" si="60"/>
        <v>32610</v>
      </c>
      <c r="AE35" s="17">
        <f t="shared" si="60"/>
        <v>104357</v>
      </c>
      <c r="AF35" s="27">
        <f t="shared" si="60"/>
        <v>19566</v>
      </c>
      <c r="AG35" s="27">
        <f t="shared" si="60"/>
        <v>25115</v>
      </c>
      <c r="AH35" s="27">
        <f t="shared" si="60"/>
        <v>26007</v>
      </c>
      <c r="AI35" s="27">
        <f t="shared" si="60"/>
        <v>29821</v>
      </c>
      <c r="AJ35" s="17">
        <f t="shared" si="58"/>
        <v>100509</v>
      </c>
      <c r="AK35" s="27">
        <f>AK18-AK45</f>
        <v>21507</v>
      </c>
      <c r="AL35" s="27">
        <f>AL18-AL45</f>
        <v>25461</v>
      </c>
      <c r="AM35" s="27">
        <f>AM18-AM45</f>
        <v>25600</v>
      </c>
      <c r="AN35" s="27">
        <f>AN18-AN45</f>
        <v>35487</v>
      </c>
      <c r="AO35" s="17">
        <f t="shared" ref="AO35" si="61">SUM(AK35:AN35)</f>
        <v>108055</v>
      </c>
      <c r="AP35" s="27">
        <f>AP18-AP45</f>
        <v>21456</v>
      </c>
      <c r="AQ35" s="27">
        <v>25792</v>
      </c>
      <c r="AR35" s="82"/>
      <c r="AS35" s="82"/>
      <c r="AT35" s="82"/>
      <c r="AU35" s="82"/>
      <c r="AV35" s="82"/>
      <c r="AW35" s="82"/>
      <c r="AX35" s="82"/>
      <c r="AY35" s="82"/>
      <c r="AZ35" s="82"/>
      <c r="BA35" s="82"/>
      <c r="BB35" s="82"/>
      <c r="BC35" s="82"/>
      <c r="BD35" s="82"/>
      <c r="BE35" s="82"/>
      <c r="BF35" s="82"/>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row>
    <row r="36" spans="1:95" ht="11.25" customHeight="1">
      <c r="A36" s="98"/>
      <c r="B36" s="25"/>
      <c r="C36" s="25"/>
      <c r="D36" s="25"/>
      <c r="E36" s="25"/>
      <c r="F36" s="10"/>
      <c r="G36" s="25"/>
      <c r="H36" s="25"/>
      <c r="I36" s="25"/>
      <c r="J36" s="25"/>
      <c r="K36" s="10"/>
      <c r="L36" s="25"/>
      <c r="M36" s="25"/>
      <c r="N36" s="25"/>
      <c r="O36" s="25"/>
      <c r="P36" s="10"/>
      <c r="Q36" s="25"/>
      <c r="R36" s="25"/>
      <c r="S36" s="25"/>
      <c r="T36" s="25"/>
      <c r="U36" s="10"/>
      <c r="V36" s="25"/>
      <c r="W36" s="25"/>
      <c r="X36" s="25"/>
      <c r="Y36" s="25"/>
      <c r="Z36" s="10"/>
      <c r="AA36" s="25"/>
      <c r="AB36" s="25"/>
      <c r="AC36" s="25"/>
      <c r="AD36" s="25"/>
      <c r="AE36" s="10"/>
      <c r="AF36" s="25"/>
      <c r="AG36" s="25"/>
      <c r="AH36" s="25"/>
      <c r="AI36" s="25"/>
      <c r="AJ36" s="10"/>
      <c r="AK36" s="25"/>
      <c r="AL36" s="25"/>
      <c r="AM36" s="25"/>
      <c r="AN36" s="25"/>
      <c r="AO36" s="10"/>
      <c r="AP36" s="25"/>
      <c r="AQ36" s="25"/>
      <c r="AR36" s="82"/>
      <c r="AS36" s="82"/>
      <c r="AT36" s="82"/>
      <c r="AU36" s="82"/>
      <c r="AV36" s="82"/>
      <c r="AW36" s="82"/>
      <c r="AX36" s="82"/>
      <c r="AY36" s="82"/>
      <c r="AZ36" s="82"/>
      <c r="BA36" s="82"/>
      <c r="BB36" s="82"/>
      <c r="BC36" s="82"/>
      <c r="BD36" s="82"/>
      <c r="BE36" s="82"/>
      <c r="BF36" s="82"/>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row>
    <row r="37" spans="1:95" ht="9" customHeight="1">
      <c r="A37" s="97"/>
      <c r="B37" s="27"/>
      <c r="C37" s="27"/>
      <c r="D37" s="27"/>
      <c r="E37" s="27"/>
      <c r="F37" s="17"/>
      <c r="G37" s="27"/>
      <c r="H37" s="27"/>
      <c r="I37" s="27"/>
      <c r="J37" s="27"/>
      <c r="K37" s="17"/>
      <c r="L37" s="27"/>
      <c r="M37" s="27"/>
      <c r="N37" s="27"/>
      <c r="O37" s="27"/>
      <c r="P37" s="17"/>
      <c r="Q37" s="27"/>
      <c r="R37" s="27"/>
      <c r="S37" s="27"/>
      <c r="T37" s="27"/>
      <c r="U37" s="17"/>
      <c r="V37" s="27"/>
      <c r="W37" s="27"/>
      <c r="X37" s="27"/>
      <c r="Y37" s="27"/>
      <c r="Z37" s="17"/>
      <c r="AA37" s="27"/>
      <c r="AB37" s="27"/>
      <c r="AC37" s="27"/>
      <c r="AD37" s="27"/>
      <c r="AE37" s="17"/>
      <c r="AF37" s="27"/>
      <c r="AG37" s="27"/>
      <c r="AH37" s="27"/>
      <c r="AI37" s="27"/>
      <c r="AJ37" s="17"/>
      <c r="AK37" s="27"/>
      <c r="AL37" s="27"/>
      <c r="AM37" s="27"/>
      <c r="AN37" s="27"/>
      <c r="AO37" s="17"/>
      <c r="AP37" s="27"/>
      <c r="AQ37" s="27"/>
      <c r="AR37" s="82"/>
      <c r="AS37" s="82"/>
      <c r="AT37" s="82"/>
      <c r="AU37" s="82"/>
      <c r="AV37" s="82"/>
      <c r="AW37" s="82"/>
      <c r="AX37" s="82"/>
      <c r="AY37" s="82"/>
      <c r="AZ37" s="82"/>
      <c r="BA37" s="82"/>
      <c r="BB37" s="82"/>
      <c r="BC37" s="82"/>
      <c r="BD37" s="82"/>
      <c r="BE37" s="82"/>
      <c r="BF37" s="82"/>
      <c r="BG37" s="80"/>
      <c r="BH37" s="80"/>
      <c r="BI37" s="80"/>
      <c r="BJ37" s="80"/>
      <c r="BK37" s="80"/>
      <c r="BL37" s="80"/>
      <c r="BM37" s="80"/>
      <c r="BN37" s="80"/>
      <c r="BO37" s="80"/>
      <c r="BP37" s="80"/>
      <c r="BQ37" s="80"/>
      <c r="BR37" s="80"/>
      <c r="BS37" s="80"/>
      <c r="BT37" s="80"/>
      <c r="BU37" s="80"/>
      <c r="BV37" s="80"/>
      <c r="BW37" s="80"/>
      <c r="BX37" s="80"/>
      <c r="BY37" s="80"/>
      <c r="BZ37" s="80"/>
      <c r="CA37" s="80"/>
      <c r="CB37" s="80"/>
      <c r="CC37" s="80"/>
      <c r="CD37" s="80"/>
      <c r="CE37" s="80"/>
      <c r="CF37" s="80"/>
      <c r="CG37" s="80"/>
      <c r="CH37" s="80"/>
      <c r="CI37" s="80"/>
      <c r="CJ37" s="80"/>
      <c r="CK37" s="80"/>
      <c r="CL37" s="80"/>
      <c r="CM37" s="80"/>
      <c r="CN37" s="80"/>
      <c r="CO37" s="80"/>
      <c r="CP37" s="80"/>
      <c r="CQ37" s="80"/>
    </row>
    <row r="38" spans="1:95">
      <c r="A38" s="97" t="s">
        <v>57</v>
      </c>
      <c r="B38" s="119">
        <f t="shared" ref="B38:AI38" si="62">B21-B48</f>
        <v>2819</v>
      </c>
      <c r="C38" s="27">
        <f t="shared" si="62"/>
        <v>2173.1128799999997</v>
      </c>
      <c r="D38" s="27">
        <f t="shared" si="62"/>
        <v>2180.2820000000002</v>
      </c>
      <c r="E38" s="27">
        <f t="shared" si="62"/>
        <v>1911.5223699999999</v>
      </c>
      <c r="F38" s="17">
        <f t="shared" si="62"/>
        <v>9083.9172500000004</v>
      </c>
      <c r="G38" s="27">
        <f t="shared" si="62"/>
        <v>788.99567999999999</v>
      </c>
      <c r="H38" s="27">
        <f t="shared" si="62"/>
        <v>779.30882999999994</v>
      </c>
      <c r="I38" s="27">
        <f t="shared" si="62"/>
        <v>422.85454000000004</v>
      </c>
      <c r="J38" s="27">
        <f t="shared" si="62"/>
        <v>770</v>
      </c>
      <c r="K38" s="17">
        <f t="shared" si="62"/>
        <v>2761.1590500000002</v>
      </c>
      <c r="L38" s="27">
        <f t="shared" si="62"/>
        <v>745.15023999999994</v>
      </c>
      <c r="M38" s="27">
        <f t="shared" si="62"/>
        <v>302</v>
      </c>
      <c r="N38" s="27">
        <f t="shared" si="62"/>
        <v>202</v>
      </c>
      <c r="O38" s="27">
        <f t="shared" si="62"/>
        <v>319.98852999999997</v>
      </c>
      <c r="P38" s="17">
        <f t="shared" si="62"/>
        <v>1569.13877</v>
      </c>
      <c r="Q38" s="27">
        <f t="shared" si="62"/>
        <v>357.01147000000003</v>
      </c>
      <c r="R38" s="27">
        <f t="shared" si="62"/>
        <v>296.69605000000001</v>
      </c>
      <c r="S38" s="27">
        <f t="shared" si="62"/>
        <v>326.84429999999998</v>
      </c>
      <c r="T38" s="27">
        <f t="shared" si="62"/>
        <v>865.35548999999992</v>
      </c>
      <c r="U38" s="17">
        <f t="shared" si="62"/>
        <v>1845.9073099999996</v>
      </c>
      <c r="V38" s="27">
        <f t="shared" si="62"/>
        <v>454.62858000000006</v>
      </c>
      <c r="W38" s="27">
        <f t="shared" si="62"/>
        <v>594</v>
      </c>
      <c r="X38" s="27">
        <f t="shared" si="62"/>
        <v>436</v>
      </c>
      <c r="Y38" s="27">
        <f t="shared" si="62"/>
        <v>1072</v>
      </c>
      <c r="Z38" s="17">
        <f t="shared" si="62"/>
        <v>2556.6285800000005</v>
      </c>
      <c r="AA38" s="27">
        <f t="shared" si="62"/>
        <v>1013</v>
      </c>
      <c r="AB38" s="27">
        <f t="shared" si="62"/>
        <v>1233</v>
      </c>
      <c r="AC38" s="27">
        <f t="shared" si="62"/>
        <v>966</v>
      </c>
      <c r="AD38" s="27">
        <f t="shared" si="62"/>
        <v>336</v>
      </c>
      <c r="AE38" s="17">
        <f t="shared" si="62"/>
        <v>3549</v>
      </c>
      <c r="AF38" s="27">
        <f t="shared" si="62"/>
        <v>754</v>
      </c>
      <c r="AG38" s="27">
        <f t="shared" si="62"/>
        <v>981</v>
      </c>
      <c r="AH38" s="27">
        <f t="shared" si="62"/>
        <v>746</v>
      </c>
      <c r="AI38" s="27">
        <f t="shared" si="62"/>
        <v>810</v>
      </c>
      <c r="AJ38" s="17">
        <f t="shared" si="58"/>
        <v>3291</v>
      </c>
      <c r="AK38" s="27">
        <f>AK21-AK48</f>
        <v>1289</v>
      </c>
      <c r="AL38" s="27">
        <f>AL21-AL48</f>
        <v>1087</v>
      </c>
      <c r="AM38" s="27">
        <f>AM21-AM48</f>
        <v>874</v>
      </c>
      <c r="AN38" s="27">
        <f>AN21-AN48</f>
        <v>1165</v>
      </c>
      <c r="AO38" s="17">
        <f t="shared" ref="AO38" si="63">SUM(AK38:AN38)</f>
        <v>4415</v>
      </c>
      <c r="AP38" s="27">
        <f>AP21-AP48</f>
        <v>1062</v>
      </c>
      <c r="AQ38" s="27">
        <v>1379</v>
      </c>
      <c r="AR38" s="82"/>
      <c r="AS38" s="82"/>
      <c r="AT38" s="82"/>
      <c r="AU38" s="82"/>
      <c r="AV38" s="82"/>
      <c r="AW38" s="82"/>
      <c r="AX38" s="82"/>
      <c r="AY38" s="82"/>
      <c r="AZ38" s="82"/>
      <c r="BA38" s="82"/>
      <c r="BB38" s="82"/>
      <c r="BC38" s="82"/>
      <c r="BD38" s="82"/>
      <c r="BE38" s="82"/>
      <c r="BF38" s="82"/>
      <c r="BG38" s="80"/>
      <c r="BH38" s="80"/>
      <c r="BI38" s="80"/>
      <c r="BJ38" s="80"/>
      <c r="BK38" s="80"/>
      <c r="BL38" s="80"/>
      <c r="BM38" s="80"/>
      <c r="BN38" s="80"/>
      <c r="BO38" s="80"/>
      <c r="BP38" s="80"/>
      <c r="BQ38" s="80"/>
      <c r="BR38" s="80"/>
      <c r="BS38" s="80"/>
      <c r="BT38" s="80"/>
      <c r="BU38" s="80"/>
      <c r="BV38" s="80"/>
      <c r="BW38" s="80"/>
      <c r="BX38" s="80"/>
      <c r="BY38" s="80"/>
      <c r="BZ38" s="80"/>
      <c r="CA38" s="80"/>
      <c r="CB38" s="80"/>
      <c r="CC38" s="80"/>
      <c r="CD38" s="80"/>
      <c r="CE38" s="80"/>
      <c r="CF38" s="80"/>
      <c r="CG38" s="80"/>
      <c r="CH38" s="80"/>
      <c r="CI38" s="80"/>
      <c r="CJ38" s="80"/>
      <c r="CK38" s="80"/>
      <c r="CL38" s="80"/>
      <c r="CM38" s="80"/>
      <c r="CN38" s="80"/>
      <c r="CO38" s="80"/>
      <c r="CP38" s="80"/>
      <c r="CQ38" s="80"/>
    </row>
    <row r="39" spans="1:95">
      <c r="A39" s="97"/>
      <c r="B39" s="27"/>
      <c r="C39" s="27"/>
      <c r="D39" s="27"/>
      <c r="E39" s="27"/>
      <c r="F39" s="17"/>
      <c r="G39" s="27"/>
      <c r="H39" s="27"/>
      <c r="I39" s="27"/>
      <c r="J39" s="27"/>
      <c r="K39" s="17"/>
      <c r="L39" s="27"/>
      <c r="M39" s="27"/>
      <c r="N39" s="27"/>
      <c r="O39" s="27"/>
      <c r="P39" s="17"/>
      <c r="Q39" s="27"/>
      <c r="R39" s="27"/>
      <c r="S39" s="27"/>
      <c r="T39" s="27"/>
      <c r="U39" s="17"/>
      <c r="V39" s="27"/>
      <c r="W39" s="27"/>
      <c r="X39" s="27"/>
      <c r="Y39" s="27"/>
      <c r="Z39" s="17"/>
      <c r="AA39" s="27"/>
      <c r="AB39" s="27"/>
      <c r="AC39" s="27"/>
      <c r="AD39" s="27"/>
      <c r="AE39" s="17"/>
      <c r="AF39" s="27"/>
      <c r="AG39" s="27"/>
      <c r="AH39" s="27"/>
      <c r="AI39" s="27"/>
      <c r="AJ39" s="17"/>
      <c r="AK39" s="27"/>
      <c r="AL39" s="27"/>
      <c r="AM39" s="27"/>
      <c r="AN39" s="27"/>
      <c r="AO39" s="17"/>
      <c r="AP39" s="27"/>
      <c r="AQ39" s="27"/>
      <c r="AR39" s="82"/>
      <c r="AS39" s="82"/>
      <c r="AT39" s="82"/>
      <c r="AU39" s="82"/>
      <c r="AV39" s="82"/>
      <c r="AW39" s="82"/>
      <c r="AX39" s="82"/>
      <c r="AY39" s="82"/>
      <c r="AZ39" s="82"/>
      <c r="BA39" s="82"/>
      <c r="BB39" s="82"/>
      <c r="BC39" s="82"/>
      <c r="BD39" s="82"/>
      <c r="BE39" s="82"/>
      <c r="BF39" s="82"/>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c r="CQ39" s="80"/>
    </row>
    <row r="40" spans="1:95">
      <c r="A40" s="99" t="s">
        <v>58</v>
      </c>
      <c r="B40" s="28">
        <f t="shared" ref="B40:AD40" si="64">B24-B50</f>
        <v>34292</v>
      </c>
      <c r="C40" s="28">
        <f t="shared" si="64"/>
        <v>37940.638000000006</v>
      </c>
      <c r="D40" s="28">
        <f t="shared" si="64"/>
        <v>39917.342080000002</v>
      </c>
      <c r="E40" s="28">
        <f t="shared" si="64"/>
        <v>54321.522370000006</v>
      </c>
      <c r="F40" s="24">
        <f t="shared" si="64"/>
        <v>166471.50245000003</v>
      </c>
      <c r="G40" s="28">
        <f t="shared" si="64"/>
        <v>35057.955719999998</v>
      </c>
      <c r="H40" s="28">
        <f t="shared" si="64"/>
        <v>45243.644880000007</v>
      </c>
      <c r="I40" s="28">
        <f t="shared" si="64"/>
        <v>39270.070299999992</v>
      </c>
      <c r="J40" s="28">
        <f t="shared" si="64"/>
        <v>61921.48911000001</v>
      </c>
      <c r="K40" s="24">
        <f t="shared" si="64"/>
        <v>181493.16000999999</v>
      </c>
      <c r="L40" s="28">
        <f t="shared" si="64"/>
        <v>29816.090049999999</v>
      </c>
      <c r="M40" s="28">
        <f t="shared" si="64"/>
        <v>16543</v>
      </c>
      <c r="N40" s="28">
        <f t="shared" si="64"/>
        <v>33427</v>
      </c>
      <c r="O40" s="28">
        <f t="shared" si="64"/>
        <v>35676.909950000001</v>
      </c>
      <c r="P40" s="24">
        <f t="shared" si="64"/>
        <v>115463</v>
      </c>
      <c r="Q40" s="28">
        <f t="shared" si="64"/>
        <v>21473</v>
      </c>
      <c r="R40" s="28">
        <f t="shared" si="64"/>
        <v>25352</v>
      </c>
      <c r="S40" s="28">
        <f t="shared" si="64"/>
        <v>29118</v>
      </c>
      <c r="T40" s="28">
        <f t="shared" si="64"/>
        <v>44534</v>
      </c>
      <c r="U40" s="24">
        <f t="shared" si="64"/>
        <v>120477</v>
      </c>
      <c r="V40" s="28">
        <f t="shared" si="64"/>
        <v>28265</v>
      </c>
      <c r="W40" s="28">
        <f t="shared" si="64"/>
        <v>29933</v>
      </c>
      <c r="X40" s="28">
        <f t="shared" si="64"/>
        <v>37054</v>
      </c>
      <c r="Y40" s="28">
        <f t="shared" si="64"/>
        <v>49198</v>
      </c>
      <c r="Z40" s="24">
        <f t="shared" si="64"/>
        <v>144450</v>
      </c>
      <c r="AA40" s="28">
        <f t="shared" si="64"/>
        <v>36895</v>
      </c>
      <c r="AB40" s="28">
        <f t="shared" si="64"/>
        <v>40092</v>
      </c>
      <c r="AC40" s="28">
        <f t="shared" si="64"/>
        <v>41181</v>
      </c>
      <c r="AD40" s="28">
        <f t="shared" si="64"/>
        <v>42330</v>
      </c>
      <c r="AE40" s="24">
        <f>SUM(AA40:AD40)</f>
        <v>160498</v>
      </c>
      <c r="AF40" s="28">
        <f>AF24-AF50</f>
        <v>32234</v>
      </c>
      <c r="AG40" s="28">
        <f>AG24-AG50</f>
        <v>45034</v>
      </c>
      <c r="AH40" s="28">
        <f>AH24-AH50</f>
        <v>40433</v>
      </c>
      <c r="AI40" s="28">
        <f>AI24-AI50</f>
        <v>44307</v>
      </c>
      <c r="AJ40" s="24">
        <f t="shared" si="58"/>
        <v>162008</v>
      </c>
      <c r="AK40" s="28">
        <f>AK24-AK50</f>
        <v>33491</v>
      </c>
      <c r="AL40" s="28">
        <f>AL24-AL50</f>
        <v>38082</v>
      </c>
      <c r="AM40" s="28">
        <f>AM24-AM50</f>
        <v>39383</v>
      </c>
      <c r="AN40" s="28">
        <f>AN24-AN50</f>
        <v>53066</v>
      </c>
      <c r="AO40" s="24">
        <f t="shared" ref="AO40" si="65">SUM(AK40:AN40)</f>
        <v>164022</v>
      </c>
      <c r="AP40" s="28">
        <f>AP24-AP50</f>
        <v>35568</v>
      </c>
      <c r="AQ40" s="28">
        <f>AQ24-AQ50</f>
        <v>39946</v>
      </c>
      <c r="AR40" s="362"/>
      <c r="AS40" s="82"/>
      <c r="AT40" s="82"/>
      <c r="AU40" s="82"/>
      <c r="AV40" s="82"/>
      <c r="AW40" s="82"/>
      <c r="AX40" s="82"/>
      <c r="AY40" s="82"/>
      <c r="AZ40" s="82"/>
      <c r="BA40" s="82"/>
      <c r="BB40" s="82"/>
      <c r="BC40" s="82"/>
      <c r="BD40" s="82"/>
      <c r="BE40" s="82"/>
      <c r="BF40" s="82"/>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row>
    <row r="41" spans="1:95" ht="20.25" customHeight="1">
      <c r="A41" s="100" t="s">
        <v>59</v>
      </c>
      <c r="B41" s="9"/>
      <c r="C41" s="9"/>
      <c r="D41" s="9"/>
      <c r="E41" s="9"/>
      <c r="F41" s="10"/>
      <c r="G41" s="9"/>
      <c r="H41" s="9"/>
      <c r="I41" s="9"/>
      <c r="J41" s="9"/>
      <c r="K41" s="10"/>
      <c r="L41" s="9"/>
      <c r="M41" s="9"/>
      <c r="N41" s="9"/>
      <c r="O41" s="9"/>
      <c r="P41" s="10"/>
      <c r="Q41" s="9"/>
      <c r="R41" s="9"/>
      <c r="S41" s="9"/>
      <c r="T41" s="9"/>
      <c r="U41" s="10"/>
      <c r="V41" s="9"/>
      <c r="W41" s="9"/>
      <c r="X41" s="9"/>
      <c r="Y41" s="9"/>
      <c r="Z41" s="10"/>
      <c r="AA41" s="9"/>
      <c r="AB41" s="9"/>
      <c r="AC41" s="9"/>
      <c r="AD41" s="9"/>
      <c r="AE41" s="10"/>
      <c r="AF41" s="9"/>
      <c r="AG41" s="9"/>
      <c r="AH41" s="9"/>
      <c r="AI41" s="9"/>
      <c r="AJ41" s="10"/>
      <c r="AK41" s="9"/>
      <c r="AL41" s="9"/>
      <c r="AM41" s="9"/>
      <c r="AN41" s="9"/>
      <c r="AO41" s="10"/>
      <c r="AP41" s="9"/>
      <c r="AQ41" s="9"/>
      <c r="AR41" s="82"/>
      <c r="AS41" s="82"/>
      <c r="AT41" s="82"/>
      <c r="AU41" s="82"/>
      <c r="AV41" s="82"/>
      <c r="AW41" s="82"/>
      <c r="AX41" s="82"/>
      <c r="AY41" s="82"/>
      <c r="AZ41" s="82"/>
      <c r="BA41" s="82"/>
      <c r="BB41" s="82"/>
      <c r="BC41" s="82"/>
      <c r="BD41" s="82"/>
      <c r="BE41" s="82"/>
      <c r="BF41" s="82"/>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row>
    <row r="42" spans="1:95" ht="9.75" customHeight="1">
      <c r="A42" s="100"/>
      <c r="B42" s="9"/>
      <c r="C42" s="9"/>
      <c r="D42" s="9"/>
      <c r="E42" s="9"/>
      <c r="F42" s="10"/>
      <c r="G42" s="9"/>
      <c r="H42" s="9"/>
      <c r="I42" s="9"/>
      <c r="J42" s="9"/>
      <c r="K42" s="10"/>
      <c r="L42" s="9"/>
      <c r="M42" s="9"/>
      <c r="N42" s="9"/>
      <c r="O42" s="9"/>
      <c r="P42" s="10"/>
      <c r="Q42" s="9"/>
      <c r="R42" s="9"/>
      <c r="S42" s="9"/>
      <c r="T42" s="9"/>
      <c r="U42" s="10"/>
      <c r="V42" s="9"/>
      <c r="W42" s="9"/>
      <c r="X42" s="9"/>
      <c r="Y42" s="9"/>
      <c r="Z42" s="10"/>
      <c r="AA42" s="9"/>
      <c r="AB42" s="9"/>
      <c r="AC42" s="9"/>
      <c r="AD42" s="9"/>
      <c r="AE42" s="10"/>
      <c r="AF42" s="9"/>
      <c r="AG42" s="9"/>
      <c r="AH42" s="9"/>
      <c r="AI42" s="9"/>
      <c r="AJ42" s="10"/>
      <c r="AK42" s="9"/>
      <c r="AL42" s="9"/>
      <c r="AM42" s="9"/>
      <c r="AN42" s="9"/>
      <c r="AO42" s="10"/>
      <c r="AP42" s="9"/>
      <c r="AQ42" s="9"/>
      <c r="AR42" s="82"/>
      <c r="AS42" s="82"/>
      <c r="AT42" s="82"/>
      <c r="AU42" s="82"/>
      <c r="AV42" s="82"/>
      <c r="AW42" s="82"/>
      <c r="AX42" s="82"/>
      <c r="AY42" s="82"/>
      <c r="AZ42" s="82"/>
      <c r="BA42" s="82"/>
      <c r="BB42" s="82"/>
      <c r="BC42" s="82"/>
      <c r="BD42" s="82"/>
      <c r="BE42" s="82"/>
      <c r="BF42" s="82"/>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c r="CQ42" s="80"/>
    </row>
    <row r="43" spans="1:95">
      <c r="A43" s="100" t="s">
        <v>55</v>
      </c>
      <c r="B43" s="93">
        <v>19006</v>
      </c>
      <c r="C43" s="16">
        <v>23796</v>
      </c>
      <c r="D43" s="16">
        <v>14481</v>
      </c>
      <c r="E43" s="16">
        <v>16495</v>
      </c>
      <c r="F43" s="17">
        <f>SUM(B43:E43)</f>
        <v>73778</v>
      </c>
      <c r="G43" s="16">
        <v>19634</v>
      </c>
      <c r="H43" s="16">
        <v>24449</v>
      </c>
      <c r="I43" s="60">
        <v>18685</v>
      </c>
      <c r="J43" s="16">
        <v>14508</v>
      </c>
      <c r="K43" s="17">
        <f>SUM(G43:J43)</f>
        <v>77276</v>
      </c>
      <c r="L43" s="16">
        <v>1970</v>
      </c>
      <c r="M43" s="16">
        <v>-1760</v>
      </c>
      <c r="N43" s="60">
        <v>-3232</v>
      </c>
      <c r="O43" s="60">
        <v>5226</v>
      </c>
      <c r="P43" s="17">
        <f>SUM(L43:O43)</f>
        <v>2204</v>
      </c>
      <c r="Q43" s="16">
        <v>8051</v>
      </c>
      <c r="R43" s="16">
        <v>7279</v>
      </c>
      <c r="S43" s="60">
        <v>7882</v>
      </c>
      <c r="T43" s="60">
        <v>22057</v>
      </c>
      <c r="U43" s="17">
        <f>SUM(Q43:T43)</f>
        <v>45269</v>
      </c>
      <c r="V43" s="16">
        <v>12625</v>
      </c>
      <c r="W43" s="16">
        <v>17353</v>
      </c>
      <c r="X43" s="16">
        <v>9140</v>
      </c>
      <c r="Y43" s="60">
        <v>12122</v>
      </c>
      <c r="Z43" s="17">
        <f>SUM(V43:Y43)</f>
        <v>51240</v>
      </c>
      <c r="AA43" s="16">
        <v>17995</v>
      </c>
      <c r="AB43" s="16">
        <v>19996</v>
      </c>
      <c r="AC43" s="16">
        <v>26407</v>
      </c>
      <c r="AD43" s="16">
        <v>9709</v>
      </c>
      <c r="AE43" s="17">
        <v>74106</v>
      </c>
      <c r="AF43" s="16">
        <v>22099</v>
      </c>
      <c r="AG43" s="16">
        <v>16138</v>
      </c>
      <c r="AH43" s="16">
        <v>16449</v>
      </c>
      <c r="AI43" s="16">
        <v>11837</v>
      </c>
      <c r="AJ43" s="17">
        <f>SUM(AF43:AI43)</f>
        <v>66523</v>
      </c>
      <c r="AK43" s="16">
        <v>23554</v>
      </c>
      <c r="AL43" s="16">
        <v>22431</v>
      </c>
      <c r="AM43" s="16">
        <v>31923</v>
      </c>
      <c r="AN43" s="16">
        <v>21798</v>
      </c>
      <c r="AO43" s="17">
        <f t="shared" ref="AO43" si="66">SUM(AK43:AN43)</f>
        <v>99706</v>
      </c>
      <c r="AP43" s="16">
        <v>18320</v>
      </c>
      <c r="AQ43" s="16">
        <v>21911</v>
      </c>
      <c r="AR43" s="362"/>
      <c r="AS43" s="82"/>
      <c r="AT43" s="82"/>
      <c r="AU43" s="82"/>
      <c r="AV43" s="82"/>
      <c r="AW43" s="82"/>
      <c r="AX43" s="82"/>
      <c r="AY43" s="82"/>
      <c r="AZ43" s="82"/>
      <c r="BA43" s="82"/>
      <c r="BB43" s="82"/>
      <c r="BC43" s="82"/>
      <c r="BD43" s="82"/>
      <c r="BE43" s="82"/>
      <c r="BF43" s="82"/>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80"/>
      <c r="CL43" s="80"/>
      <c r="CM43" s="80"/>
      <c r="CN43" s="80"/>
      <c r="CO43" s="80"/>
      <c r="CP43" s="80"/>
      <c r="CQ43" s="80"/>
    </row>
    <row r="44" spans="1:95">
      <c r="A44" s="100"/>
      <c r="B44" s="67"/>
      <c r="C44" s="16"/>
      <c r="D44" s="16"/>
      <c r="E44" s="16"/>
      <c r="F44" s="17"/>
      <c r="G44" s="67"/>
      <c r="H44" s="67"/>
      <c r="I44" s="60"/>
      <c r="J44" s="16"/>
      <c r="K44" s="17"/>
      <c r="L44" s="67"/>
      <c r="M44" s="67"/>
      <c r="N44" s="77"/>
      <c r="O44" s="77"/>
      <c r="P44" s="17"/>
      <c r="Q44" s="67"/>
      <c r="R44" s="67"/>
      <c r="S44" s="77"/>
      <c r="T44" s="77"/>
      <c r="U44" s="17"/>
      <c r="V44" s="67"/>
      <c r="W44" s="67"/>
      <c r="X44" s="67"/>
      <c r="Y44" s="77"/>
      <c r="Z44" s="17"/>
      <c r="AA44" s="67"/>
      <c r="AB44" s="67"/>
      <c r="AC44" s="67"/>
      <c r="AD44" s="16"/>
      <c r="AE44" s="17"/>
      <c r="AF44" s="67"/>
      <c r="AG44" s="67"/>
      <c r="AH44" s="67"/>
      <c r="AI44" s="16"/>
      <c r="AJ44" s="17"/>
      <c r="AK44" s="67"/>
      <c r="AL44" s="335"/>
      <c r="AM44" s="335"/>
      <c r="AN44" s="334"/>
      <c r="AO44" s="344"/>
      <c r="AP44" s="67"/>
      <c r="AQ44" s="67"/>
      <c r="AR44" s="82"/>
      <c r="AS44" s="82"/>
      <c r="AT44" s="82"/>
      <c r="AU44" s="82"/>
      <c r="AV44" s="82"/>
      <c r="AW44" s="82"/>
      <c r="AX44" s="82"/>
      <c r="AY44" s="82"/>
      <c r="AZ44" s="82"/>
      <c r="BA44" s="82"/>
      <c r="BB44" s="82"/>
      <c r="BC44" s="82"/>
      <c r="BD44" s="82"/>
      <c r="BE44" s="82"/>
      <c r="BF44" s="82"/>
      <c r="BG44" s="80"/>
      <c r="BH44" s="80"/>
      <c r="BI44" s="80"/>
      <c r="BJ44" s="80"/>
      <c r="BK44" s="80"/>
      <c r="BL44" s="80"/>
      <c r="BM44" s="80"/>
      <c r="BN44" s="80"/>
      <c r="BO44" s="80"/>
      <c r="BP44" s="80"/>
      <c r="BQ44" s="80"/>
      <c r="BR44" s="80"/>
      <c r="BS44" s="80"/>
      <c r="BT44" s="80"/>
      <c r="BU44" s="80"/>
      <c r="BV44" s="80"/>
      <c r="BW44" s="80"/>
      <c r="BX44" s="80"/>
      <c r="BY44" s="80"/>
      <c r="BZ44" s="80"/>
      <c r="CA44" s="80"/>
      <c r="CB44" s="80"/>
      <c r="CC44" s="80"/>
      <c r="CD44" s="80"/>
      <c r="CE44" s="80"/>
      <c r="CF44" s="80"/>
      <c r="CG44" s="80"/>
      <c r="CH44" s="80"/>
      <c r="CI44" s="80"/>
      <c r="CJ44" s="80"/>
      <c r="CK44" s="80"/>
      <c r="CL44" s="80"/>
      <c r="CM44" s="80"/>
      <c r="CN44" s="80"/>
      <c r="CO44" s="80"/>
      <c r="CP44" s="80"/>
      <c r="CQ44" s="80"/>
    </row>
    <row r="45" spans="1:95">
      <c r="A45" s="100" t="s">
        <v>56</v>
      </c>
      <c r="B45" s="93">
        <v>33173</v>
      </c>
      <c r="C45" s="16">
        <v>34659</v>
      </c>
      <c r="D45" s="16">
        <v>28235</v>
      </c>
      <c r="E45" s="16">
        <v>38501</v>
      </c>
      <c r="F45" s="17">
        <f>SUM(B45:E45)</f>
        <v>134568</v>
      </c>
      <c r="G45" s="16">
        <v>24998</v>
      </c>
      <c r="H45" s="16">
        <v>34678</v>
      </c>
      <c r="I45" s="60">
        <v>27934</v>
      </c>
      <c r="J45" s="16">
        <v>47169</v>
      </c>
      <c r="K45" s="17">
        <f>SUM(G45:J45)</f>
        <v>134779</v>
      </c>
      <c r="L45" s="16">
        <v>3103</v>
      </c>
      <c r="M45" s="16">
        <v>-6281</v>
      </c>
      <c r="N45" s="60">
        <v>6887</v>
      </c>
      <c r="O45" s="60">
        <v>14752</v>
      </c>
      <c r="P45" s="17">
        <f>SUM(L45:O45)</f>
        <v>18461</v>
      </c>
      <c r="Q45" s="16">
        <v>8930</v>
      </c>
      <c r="R45" s="16">
        <v>17879</v>
      </c>
      <c r="S45" s="60">
        <v>18535</v>
      </c>
      <c r="T45" s="60">
        <v>40697</v>
      </c>
      <c r="U45" s="17">
        <f>SUM(Q45:T45)</f>
        <v>86041</v>
      </c>
      <c r="V45" s="16">
        <v>18416</v>
      </c>
      <c r="W45" s="16">
        <v>25709</v>
      </c>
      <c r="X45" s="16">
        <v>21751</v>
      </c>
      <c r="Y45" s="60">
        <v>35179</v>
      </c>
      <c r="Z45" s="17">
        <f>SUM(V45:Y45)</f>
        <v>101055</v>
      </c>
      <c r="AA45" s="16">
        <v>29891</v>
      </c>
      <c r="AB45" s="16">
        <v>36411</v>
      </c>
      <c r="AC45" s="16">
        <v>33761</v>
      </c>
      <c r="AD45" s="16">
        <v>29880</v>
      </c>
      <c r="AE45" s="17">
        <v>129946</v>
      </c>
      <c r="AF45" s="16">
        <v>23584</v>
      </c>
      <c r="AG45" s="16">
        <v>25783</v>
      </c>
      <c r="AH45" s="16">
        <v>31964</v>
      </c>
      <c r="AI45" s="16">
        <v>34222</v>
      </c>
      <c r="AJ45" s="17">
        <f>SUM(AF45:AI45)</f>
        <v>115553</v>
      </c>
      <c r="AK45" s="16">
        <v>29086</v>
      </c>
      <c r="AL45" s="16">
        <v>30178</v>
      </c>
      <c r="AM45" s="16">
        <v>34820</v>
      </c>
      <c r="AN45" s="16">
        <v>49138</v>
      </c>
      <c r="AO45" s="17">
        <f t="shared" ref="AO45" si="67">SUM(AK45:AN45)</f>
        <v>143222</v>
      </c>
      <c r="AP45" s="16">
        <v>26882</v>
      </c>
      <c r="AQ45" s="16">
        <v>39017</v>
      </c>
      <c r="AR45" s="362"/>
      <c r="AS45" s="82"/>
      <c r="AT45" s="82"/>
      <c r="AU45" s="82"/>
      <c r="AV45" s="82"/>
      <c r="AW45" s="82"/>
      <c r="AX45" s="82"/>
      <c r="AY45" s="82"/>
      <c r="AZ45" s="82"/>
      <c r="BA45" s="82"/>
      <c r="BB45" s="82"/>
      <c r="BC45" s="82"/>
      <c r="BD45" s="82"/>
      <c r="BE45" s="82"/>
      <c r="BF45" s="82"/>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c r="CQ45" s="80"/>
    </row>
    <row r="46" spans="1:95" ht="10.5" customHeight="1">
      <c r="A46" s="101"/>
      <c r="B46" s="9"/>
      <c r="C46" s="9"/>
      <c r="D46" s="9"/>
      <c r="E46" s="9"/>
      <c r="F46" s="10"/>
      <c r="G46" s="9"/>
      <c r="H46" s="9"/>
      <c r="I46" s="43"/>
      <c r="J46" s="9"/>
      <c r="K46" s="10"/>
      <c r="L46" s="43"/>
      <c r="M46" s="43"/>
      <c r="N46" s="43"/>
      <c r="O46" s="43"/>
      <c r="P46" s="10"/>
      <c r="Q46" s="43"/>
      <c r="R46" s="43"/>
      <c r="S46" s="43"/>
      <c r="T46" s="43"/>
      <c r="U46" s="10"/>
      <c r="V46" s="43"/>
      <c r="W46" s="43"/>
      <c r="X46" s="43"/>
      <c r="Y46" s="43"/>
      <c r="Z46" s="10"/>
      <c r="AA46" s="43"/>
      <c r="AB46" s="43"/>
      <c r="AC46" s="43"/>
      <c r="AD46" s="43"/>
      <c r="AE46" s="10"/>
      <c r="AF46" s="43"/>
      <c r="AG46" s="43"/>
      <c r="AH46" s="43"/>
      <c r="AI46" s="43"/>
      <c r="AJ46" s="10"/>
      <c r="AK46" s="43"/>
      <c r="AL46" s="328"/>
      <c r="AM46" s="328"/>
      <c r="AN46" s="334"/>
      <c r="AO46" s="344"/>
      <c r="AP46" s="43"/>
      <c r="AQ46" s="43"/>
      <c r="AR46" s="82"/>
      <c r="AS46" s="82"/>
      <c r="AT46" s="82"/>
      <c r="AU46" s="82"/>
      <c r="AV46" s="82"/>
      <c r="AW46" s="82"/>
      <c r="AX46" s="82"/>
      <c r="AY46" s="82"/>
      <c r="AZ46" s="82"/>
      <c r="BA46" s="82"/>
      <c r="BB46" s="82"/>
      <c r="BC46" s="82"/>
      <c r="BD46" s="82"/>
      <c r="BE46" s="82"/>
      <c r="BF46" s="82"/>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c r="CQ46" s="80"/>
    </row>
    <row r="47" spans="1:95" ht="7.5" customHeight="1">
      <c r="A47" s="100"/>
      <c r="B47" s="16"/>
      <c r="C47" s="16"/>
      <c r="D47" s="16"/>
      <c r="E47" s="16"/>
      <c r="F47" s="19"/>
      <c r="G47" s="16"/>
      <c r="H47" s="16"/>
      <c r="I47" s="60"/>
      <c r="J47" s="16"/>
      <c r="K47" s="19"/>
      <c r="L47" s="60"/>
      <c r="M47" s="60"/>
      <c r="N47" s="60"/>
      <c r="O47" s="60"/>
      <c r="P47" s="19"/>
      <c r="Q47" s="60"/>
      <c r="R47" s="60"/>
      <c r="S47" s="60"/>
      <c r="T47" s="60"/>
      <c r="U47" s="19"/>
      <c r="V47" s="60"/>
      <c r="W47" s="60"/>
      <c r="X47" s="60"/>
      <c r="Y47" s="60"/>
      <c r="Z47" s="19"/>
      <c r="AA47" s="60"/>
      <c r="AB47" s="60"/>
      <c r="AC47" s="60"/>
      <c r="AD47" s="60"/>
      <c r="AE47" s="19"/>
      <c r="AF47" s="60"/>
      <c r="AG47" s="60"/>
      <c r="AH47" s="60"/>
      <c r="AI47" s="60"/>
      <c r="AJ47" s="19"/>
      <c r="AK47" s="60"/>
      <c r="AL47" s="60"/>
      <c r="AM47" s="60"/>
      <c r="AN47" s="60"/>
      <c r="AO47" s="19"/>
      <c r="AP47" s="60"/>
      <c r="AQ47" s="60"/>
      <c r="AR47" s="82"/>
      <c r="AS47" s="82"/>
      <c r="AT47" s="82"/>
      <c r="AU47" s="82"/>
      <c r="AV47" s="82"/>
      <c r="AW47" s="82"/>
      <c r="AX47" s="82"/>
      <c r="AY47" s="82"/>
      <c r="AZ47" s="82"/>
      <c r="BA47" s="82"/>
      <c r="BB47" s="82"/>
      <c r="BC47" s="82"/>
      <c r="BD47" s="82"/>
      <c r="BE47" s="82"/>
      <c r="BF47" s="82"/>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80"/>
      <c r="CL47" s="80"/>
      <c r="CM47" s="80"/>
      <c r="CN47" s="80"/>
      <c r="CO47" s="80"/>
      <c r="CP47" s="80"/>
      <c r="CQ47" s="80"/>
    </row>
    <row r="48" spans="1:95">
      <c r="A48" s="100" t="s">
        <v>57</v>
      </c>
      <c r="B48" s="20">
        <v>-1487</v>
      </c>
      <c r="C48" s="20">
        <v>1949</v>
      </c>
      <c r="D48" s="20">
        <v>-525.5</v>
      </c>
      <c r="E48" s="20">
        <v>-353.5</v>
      </c>
      <c r="F48" s="17">
        <f>SUM(B48:E48)</f>
        <v>-417</v>
      </c>
      <c r="G48" s="20">
        <v>508</v>
      </c>
      <c r="H48" s="20">
        <v>426</v>
      </c>
      <c r="I48" s="75">
        <v>501</v>
      </c>
      <c r="J48" s="20">
        <v>681</v>
      </c>
      <c r="K48" s="17">
        <f>SUM(G48:J48)</f>
        <v>2116</v>
      </c>
      <c r="L48" s="20">
        <v>13</v>
      </c>
      <c r="M48" s="20">
        <v>353</v>
      </c>
      <c r="N48" s="75">
        <v>174</v>
      </c>
      <c r="O48" s="75">
        <v>335</v>
      </c>
      <c r="P48" s="17">
        <f>SUM(L48:O48)</f>
        <v>875</v>
      </c>
      <c r="Q48" s="20">
        <v>300</v>
      </c>
      <c r="R48" s="20">
        <v>445</v>
      </c>
      <c r="S48" s="75">
        <v>1067</v>
      </c>
      <c r="T48" s="75">
        <v>1284</v>
      </c>
      <c r="U48" s="17">
        <f>SUM(Q48:T48)</f>
        <v>3096</v>
      </c>
      <c r="V48" s="20">
        <v>730</v>
      </c>
      <c r="W48" s="20">
        <v>973</v>
      </c>
      <c r="X48" s="20">
        <v>810</v>
      </c>
      <c r="Y48" s="75">
        <v>1547</v>
      </c>
      <c r="Z48" s="17">
        <f>SUM(V48:Y48)</f>
        <v>4060</v>
      </c>
      <c r="AA48" s="20">
        <v>2165</v>
      </c>
      <c r="AB48" s="20">
        <v>1480</v>
      </c>
      <c r="AC48" s="20">
        <v>2547</v>
      </c>
      <c r="AD48" s="16">
        <v>4099</v>
      </c>
      <c r="AE48" s="17">
        <v>10289</v>
      </c>
      <c r="AF48" s="20">
        <v>1206</v>
      </c>
      <c r="AG48" s="20">
        <v>2006</v>
      </c>
      <c r="AH48" s="20">
        <v>2606</v>
      </c>
      <c r="AI48" s="16">
        <v>2306</v>
      </c>
      <c r="AJ48" s="17">
        <f>SUM(AF48:AI48)</f>
        <v>8124</v>
      </c>
      <c r="AK48" s="20">
        <v>536</v>
      </c>
      <c r="AL48" s="20">
        <v>993</v>
      </c>
      <c r="AM48" s="20">
        <v>528</v>
      </c>
      <c r="AN48" s="20">
        <v>1205</v>
      </c>
      <c r="AO48" s="17">
        <f t="shared" ref="AO48" si="68">SUM(AK48:AN48)</f>
        <v>3262</v>
      </c>
      <c r="AP48" s="20">
        <v>609</v>
      </c>
      <c r="AQ48" s="20">
        <v>1968</v>
      </c>
      <c r="AR48" s="362"/>
      <c r="AS48" s="82"/>
      <c r="AT48" s="82"/>
      <c r="AU48" s="82"/>
      <c r="AV48" s="82"/>
      <c r="AW48" s="82"/>
      <c r="AX48" s="82"/>
      <c r="AY48" s="82"/>
      <c r="AZ48" s="82"/>
      <c r="BA48" s="82"/>
      <c r="BB48" s="82"/>
      <c r="BC48" s="82"/>
      <c r="BD48" s="82"/>
      <c r="BE48" s="82"/>
      <c r="BF48" s="82"/>
      <c r="BG48" s="80"/>
      <c r="BH48" s="80"/>
      <c r="BI48" s="80"/>
      <c r="BJ48" s="80"/>
      <c r="BK48" s="80"/>
      <c r="BL48" s="80"/>
      <c r="BM48" s="80"/>
      <c r="BN48" s="80"/>
      <c r="BO48" s="80"/>
      <c r="BP48" s="80"/>
      <c r="BQ48" s="80"/>
      <c r="BR48" s="80"/>
      <c r="BS48" s="80"/>
      <c r="BT48" s="80"/>
      <c r="BU48" s="80"/>
      <c r="BV48" s="80"/>
      <c r="BW48" s="80"/>
      <c r="BX48" s="80"/>
      <c r="BY48" s="80"/>
      <c r="BZ48" s="80"/>
      <c r="CA48" s="80"/>
      <c r="CB48" s="80"/>
      <c r="CC48" s="80"/>
      <c r="CD48" s="80"/>
      <c r="CE48" s="80"/>
      <c r="CF48" s="80"/>
      <c r="CG48" s="80"/>
      <c r="CH48" s="80"/>
      <c r="CI48" s="80"/>
      <c r="CJ48" s="80"/>
      <c r="CK48" s="80"/>
      <c r="CL48" s="80"/>
      <c r="CM48" s="80"/>
      <c r="CN48" s="80"/>
      <c r="CO48" s="80"/>
      <c r="CP48" s="80"/>
      <c r="CQ48" s="80"/>
    </row>
    <row r="49" spans="1:95">
      <c r="A49" s="100"/>
      <c r="B49" s="16"/>
      <c r="C49" s="16"/>
      <c r="D49" s="16"/>
      <c r="E49" s="16"/>
      <c r="F49" s="17"/>
      <c r="G49" s="16"/>
      <c r="H49" s="16"/>
      <c r="I49" s="60"/>
      <c r="J49" s="16"/>
      <c r="K49" s="17"/>
      <c r="L49" s="16"/>
      <c r="M49" s="16"/>
      <c r="N49" s="60"/>
      <c r="O49" s="60"/>
      <c r="P49" s="17"/>
      <c r="Q49" s="16"/>
      <c r="R49" s="16"/>
      <c r="S49" s="60"/>
      <c r="T49" s="60"/>
      <c r="U49" s="17"/>
      <c r="V49" s="16"/>
      <c r="W49" s="16"/>
      <c r="X49" s="16"/>
      <c r="Y49" s="60"/>
      <c r="Z49" s="17"/>
      <c r="AA49" s="16"/>
      <c r="AB49" s="16"/>
      <c r="AC49" s="16"/>
      <c r="AD49" s="16"/>
      <c r="AE49" s="17"/>
      <c r="AF49" s="16"/>
      <c r="AG49" s="16"/>
      <c r="AH49" s="16"/>
      <c r="AI49" s="16"/>
      <c r="AJ49" s="17"/>
      <c r="AK49" s="16"/>
      <c r="AL49" s="16"/>
      <c r="AM49" s="16"/>
      <c r="AN49" s="334"/>
      <c r="AO49" s="344"/>
      <c r="AP49" s="16"/>
      <c r="AQ49" s="16"/>
      <c r="AR49" s="82"/>
      <c r="AS49" s="82"/>
      <c r="AT49" s="82"/>
      <c r="AU49" s="82"/>
      <c r="AV49" s="82"/>
      <c r="AW49" s="82"/>
      <c r="AX49" s="82"/>
      <c r="AY49" s="82"/>
      <c r="AZ49" s="82"/>
      <c r="BA49" s="82"/>
      <c r="BB49" s="82"/>
      <c r="BC49" s="82"/>
      <c r="BD49" s="82"/>
      <c r="BE49" s="82"/>
      <c r="BF49" s="82"/>
      <c r="BG49" s="80"/>
      <c r="BH49" s="80"/>
      <c r="BI49" s="80"/>
      <c r="BJ49" s="80"/>
      <c r="BK49" s="80"/>
      <c r="BL49" s="80"/>
      <c r="BM49" s="80"/>
      <c r="BN49" s="80"/>
      <c r="BO49" s="80"/>
      <c r="BP49" s="80"/>
      <c r="BQ49" s="80"/>
      <c r="BR49" s="80"/>
      <c r="BS49" s="80"/>
      <c r="BT49" s="80"/>
      <c r="BU49" s="80"/>
      <c r="BV49" s="80"/>
      <c r="BW49" s="80"/>
      <c r="BX49" s="80"/>
      <c r="BY49" s="80"/>
      <c r="BZ49" s="80"/>
      <c r="CA49" s="80"/>
      <c r="CB49" s="80"/>
      <c r="CC49" s="80"/>
      <c r="CD49" s="80"/>
      <c r="CE49" s="80"/>
      <c r="CF49" s="80"/>
      <c r="CG49" s="80"/>
      <c r="CH49" s="80"/>
      <c r="CI49" s="80"/>
      <c r="CJ49" s="80"/>
      <c r="CK49" s="80"/>
      <c r="CL49" s="80"/>
      <c r="CM49" s="80"/>
      <c r="CN49" s="80"/>
      <c r="CO49" s="80"/>
      <c r="CP49" s="80"/>
      <c r="CQ49" s="80"/>
    </row>
    <row r="50" spans="1:95">
      <c r="A50" s="102" t="s">
        <v>58</v>
      </c>
      <c r="B50" s="23">
        <f t="shared" ref="B50:Z50" si="69">B43+B45+B48</f>
        <v>50692</v>
      </c>
      <c r="C50" s="23">
        <f t="shared" si="69"/>
        <v>60404</v>
      </c>
      <c r="D50" s="23">
        <f t="shared" si="69"/>
        <v>42190.5</v>
      </c>
      <c r="E50" s="23">
        <f t="shared" si="69"/>
        <v>54642.5</v>
      </c>
      <c r="F50" s="24">
        <f t="shared" si="69"/>
        <v>207929</v>
      </c>
      <c r="G50" s="23">
        <f t="shared" si="69"/>
        <v>45140</v>
      </c>
      <c r="H50" s="23">
        <f t="shared" si="69"/>
        <v>59553</v>
      </c>
      <c r="I50" s="76">
        <f t="shared" si="69"/>
        <v>47120</v>
      </c>
      <c r="J50" s="23">
        <f t="shared" si="69"/>
        <v>62358</v>
      </c>
      <c r="K50" s="24">
        <f t="shared" si="69"/>
        <v>214171</v>
      </c>
      <c r="L50" s="23">
        <f t="shared" si="69"/>
        <v>5086</v>
      </c>
      <c r="M50" s="23">
        <f t="shared" si="69"/>
        <v>-7688</v>
      </c>
      <c r="N50" s="76">
        <f t="shared" si="69"/>
        <v>3829</v>
      </c>
      <c r="O50" s="76">
        <f t="shared" si="69"/>
        <v>20313</v>
      </c>
      <c r="P50" s="24">
        <f t="shared" si="69"/>
        <v>21540</v>
      </c>
      <c r="Q50" s="23">
        <f t="shared" si="69"/>
        <v>17281</v>
      </c>
      <c r="R50" s="23">
        <f t="shared" si="69"/>
        <v>25603</v>
      </c>
      <c r="S50" s="76">
        <f t="shared" si="69"/>
        <v>27484</v>
      </c>
      <c r="T50" s="76">
        <f t="shared" si="69"/>
        <v>64038</v>
      </c>
      <c r="U50" s="24">
        <f t="shared" si="69"/>
        <v>134406</v>
      </c>
      <c r="V50" s="23">
        <f t="shared" si="69"/>
        <v>31771</v>
      </c>
      <c r="W50" s="23">
        <f t="shared" si="69"/>
        <v>44035</v>
      </c>
      <c r="X50" s="23">
        <f t="shared" si="69"/>
        <v>31701</v>
      </c>
      <c r="Y50" s="76">
        <f t="shared" si="69"/>
        <v>48848</v>
      </c>
      <c r="Z50" s="24">
        <f t="shared" si="69"/>
        <v>156355</v>
      </c>
      <c r="AA50" s="23">
        <f t="shared" ref="AA50:AD50" si="70">AA43+AA45+AA48</f>
        <v>50051</v>
      </c>
      <c r="AB50" s="23">
        <f t="shared" si="70"/>
        <v>57887</v>
      </c>
      <c r="AC50" s="23">
        <f t="shared" si="70"/>
        <v>62715</v>
      </c>
      <c r="AD50" s="23">
        <f t="shared" si="70"/>
        <v>43688</v>
      </c>
      <c r="AE50" s="24">
        <f>SUM(AA50:AD50)</f>
        <v>214341</v>
      </c>
      <c r="AF50" s="23">
        <f t="shared" ref="AF50:AQ50" si="71">AF43+AF45+AF48</f>
        <v>46889</v>
      </c>
      <c r="AG50" s="23">
        <f t="shared" si="71"/>
        <v>43927</v>
      </c>
      <c r="AH50" s="23">
        <f t="shared" si="71"/>
        <v>51019</v>
      </c>
      <c r="AI50" s="23">
        <f t="shared" si="71"/>
        <v>48365</v>
      </c>
      <c r="AJ50" s="24">
        <f>SUM(AF50:AI50)</f>
        <v>190200</v>
      </c>
      <c r="AK50" s="23">
        <f t="shared" si="71"/>
        <v>53176</v>
      </c>
      <c r="AL50" s="23">
        <f t="shared" si="71"/>
        <v>53602</v>
      </c>
      <c r="AM50" s="23">
        <f t="shared" si="71"/>
        <v>67271</v>
      </c>
      <c r="AN50" s="23">
        <f t="shared" si="71"/>
        <v>72141</v>
      </c>
      <c r="AO50" s="24">
        <f t="shared" ref="AO50" si="72">SUM(AK50:AN50)</f>
        <v>246190</v>
      </c>
      <c r="AP50" s="23">
        <f t="shared" ref="AP50" si="73">AP43+AP45+AP48</f>
        <v>45811</v>
      </c>
      <c r="AQ50" s="23">
        <f t="shared" si="71"/>
        <v>62896</v>
      </c>
      <c r="AR50" s="82"/>
      <c r="AS50" s="82"/>
      <c r="AT50" s="82"/>
      <c r="AU50" s="82"/>
      <c r="AV50" s="82"/>
      <c r="AW50" s="82"/>
      <c r="AX50" s="82"/>
      <c r="AY50" s="82"/>
      <c r="AZ50" s="82"/>
      <c r="BA50" s="82"/>
      <c r="BB50" s="82"/>
      <c r="BC50" s="82"/>
      <c r="BD50" s="82"/>
      <c r="BE50" s="82"/>
      <c r="BF50" s="82"/>
      <c r="BG50" s="80"/>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0"/>
      <c r="CF50" s="80"/>
      <c r="CG50" s="80"/>
      <c r="CH50" s="80"/>
      <c r="CI50" s="80"/>
      <c r="CJ50" s="80"/>
      <c r="CK50" s="80"/>
      <c r="CL50" s="80"/>
      <c r="CM50" s="80"/>
      <c r="CN50" s="80"/>
      <c r="CO50" s="80"/>
      <c r="CP50" s="80"/>
      <c r="CQ50" s="80"/>
    </row>
    <row r="51" spans="1:95">
      <c r="A51" s="103"/>
      <c r="B51" s="29"/>
      <c r="C51" s="29"/>
      <c r="D51" s="29"/>
      <c r="E51" s="29"/>
      <c r="F51" s="30"/>
      <c r="G51" s="29"/>
      <c r="H51" s="29"/>
      <c r="I51" s="29"/>
      <c r="J51" s="29"/>
      <c r="K51" s="30"/>
      <c r="L51" s="29"/>
      <c r="M51" s="29"/>
      <c r="N51" s="29"/>
      <c r="O51" s="29"/>
      <c r="P51" s="30"/>
      <c r="Q51" s="29"/>
      <c r="R51" s="29"/>
      <c r="S51" s="29"/>
      <c r="T51" s="29"/>
      <c r="U51" s="30"/>
      <c r="V51" s="29"/>
      <c r="W51" s="29"/>
      <c r="X51" s="29"/>
      <c r="Y51" s="29"/>
      <c r="Z51" s="30"/>
      <c r="AA51" s="29"/>
      <c r="AB51" s="242"/>
      <c r="AC51" s="277"/>
      <c r="AD51" s="29"/>
      <c r="AE51" s="30"/>
      <c r="AF51" s="29"/>
      <c r="AG51" s="29"/>
      <c r="AH51" s="277"/>
      <c r="AI51" s="29"/>
      <c r="AJ51" s="30"/>
      <c r="AK51" s="29"/>
      <c r="AL51" s="29"/>
      <c r="AM51" s="29"/>
      <c r="AN51" s="333"/>
      <c r="AO51" s="347"/>
      <c r="AP51" s="29"/>
      <c r="AQ51" s="29"/>
      <c r="AR51" s="82"/>
      <c r="AS51" s="82"/>
      <c r="AT51" s="82"/>
      <c r="AU51" s="82"/>
      <c r="AV51" s="82"/>
      <c r="AW51" s="82"/>
      <c r="AX51" s="82"/>
      <c r="AY51" s="82"/>
      <c r="AZ51" s="82"/>
      <c r="BA51" s="82"/>
      <c r="BB51" s="82"/>
      <c r="BC51" s="82"/>
      <c r="BD51" s="82"/>
      <c r="BE51" s="82"/>
      <c r="BF51" s="82"/>
      <c r="BG51" s="80"/>
      <c r="BH51" s="80"/>
      <c r="BI51" s="80"/>
      <c r="BJ51" s="80"/>
      <c r="BK51" s="80"/>
      <c r="BL51" s="80"/>
      <c r="BM51" s="80"/>
      <c r="BN51" s="80"/>
      <c r="BO51" s="80"/>
      <c r="BP51" s="80"/>
      <c r="BQ51" s="80"/>
      <c r="BR51" s="80"/>
      <c r="BS51" s="80"/>
      <c r="BT51" s="80"/>
      <c r="BU51" s="80"/>
      <c r="BV51" s="80"/>
      <c r="BW51" s="80"/>
      <c r="BX51" s="80"/>
      <c r="BY51" s="80"/>
      <c r="BZ51" s="80"/>
      <c r="CA51" s="80"/>
      <c r="CB51" s="80"/>
      <c r="CC51" s="80"/>
      <c r="CD51" s="80"/>
      <c r="CE51" s="80"/>
      <c r="CF51" s="80"/>
      <c r="CG51" s="80"/>
      <c r="CH51" s="80"/>
      <c r="CI51" s="80"/>
      <c r="CJ51" s="80"/>
      <c r="CK51" s="80"/>
      <c r="CL51" s="80"/>
      <c r="CM51" s="80"/>
      <c r="CN51" s="80"/>
      <c r="CO51" s="80"/>
      <c r="CP51" s="80"/>
      <c r="CQ51" s="80"/>
    </row>
    <row r="52" spans="1:95">
      <c r="A52" s="100" t="s">
        <v>60</v>
      </c>
      <c r="B52" s="9"/>
      <c r="C52" s="9"/>
      <c r="D52" s="9"/>
      <c r="E52" s="9"/>
      <c r="F52" s="10"/>
      <c r="G52" s="9"/>
      <c r="H52" s="9"/>
      <c r="I52" s="9"/>
      <c r="J52" s="9"/>
      <c r="K52" s="10"/>
      <c r="L52" s="9"/>
      <c r="M52" s="9"/>
      <c r="N52" s="9"/>
      <c r="O52" s="9"/>
      <c r="P52" s="10"/>
      <c r="Q52" s="9"/>
      <c r="R52" s="9"/>
      <c r="S52" s="9"/>
      <c r="T52" s="9"/>
      <c r="U52" s="10"/>
      <c r="V52" s="9"/>
      <c r="W52" s="9"/>
      <c r="X52" s="257"/>
      <c r="Y52" s="9"/>
      <c r="Z52" s="263"/>
      <c r="AA52" s="9"/>
      <c r="AB52" s="241"/>
      <c r="AC52" s="257"/>
      <c r="AD52" s="257"/>
      <c r="AE52" s="263"/>
      <c r="AF52" s="9"/>
      <c r="AG52" s="257"/>
      <c r="AH52" s="257"/>
      <c r="AI52" s="312"/>
      <c r="AJ52" s="263"/>
      <c r="AK52" s="9"/>
      <c r="AL52" s="257"/>
      <c r="AM52" s="257"/>
      <c r="AN52" s="257"/>
      <c r="AO52" s="348"/>
      <c r="AP52" s="9"/>
      <c r="AQ52" s="9"/>
      <c r="AR52" s="82"/>
      <c r="AS52" s="82"/>
      <c r="AT52" s="82"/>
      <c r="AU52" s="82"/>
      <c r="AV52" s="82"/>
      <c r="AW52" s="82"/>
      <c r="AX52" s="82"/>
      <c r="AY52" s="82"/>
      <c r="AZ52" s="82"/>
      <c r="BA52" s="82"/>
      <c r="BB52" s="82"/>
      <c r="BC52" s="82"/>
      <c r="BD52" s="82"/>
      <c r="BE52" s="82"/>
      <c r="BF52" s="82"/>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80"/>
      <c r="CL52" s="80"/>
      <c r="CM52" s="80"/>
      <c r="CN52" s="80"/>
      <c r="CO52" s="80"/>
      <c r="CP52" s="80"/>
      <c r="CQ52" s="80"/>
    </row>
    <row r="53" spans="1:95">
      <c r="A53" s="101" t="s">
        <v>61</v>
      </c>
      <c r="B53" s="31">
        <v>28083</v>
      </c>
      <c r="C53" s="31">
        <v>32608</v>
      </c>
      <c r="D53" s="31">
        <v>26654</v>
      </c>
      <c r="E53" s="31">
        <v>30132</v>
      </c>
      <c r="F53" s="63">
        <f>SUM(B53:E53)</f>
        <v>117477</v>
      </c>
      <c r="G53" s="31">
        <v>27649</v>
      </c>
      <c r="H53" s="31">
        <v>32136</v>
      </c>
      <c r="I53" s="71">
        <v>29482</v>
      </c>
      <c r="J53" s="31">
        <v>34188.999649999998</v>
      </c>
      <c r="K53" s="63">
        <f t="shared" ref="K53:K63" si="74">G53+H53+I53+J53</f>
        <v>123455.99965</v>
      </c>
      <c r="L53" s="31">
        <v>28636</v>
      </c>
      <c r="M53" s="31">
        <v>29796</v>
      </c>
      <c r="N53" s="71">
        <v>24815</v>
      </c>
      <c r="O53" s="71">
        <f>O54+O55</f>
        <v>25238</v>
      </c>
      <c r="P53" s="63">
        <f t="shared" ref="P53:P63" si="75">L53+M53+N53+O53</f>
        <v>108485</v>
      </c>
      <c r="Q53" s="31">
        <f>Q54+Q55</f>
        <v>25209</v>
      </c>
      <c r="R53" s="31">
        <f>R54+R55</f>
        <v>28807</v>
      </c>
      <c r="S53" s="71">
        <f>S54+S55</f>
        <v>28377</v>
      </c>
      <c r="T53" s="71">
        <f>T54+T55</f>
        <v>34929</v>
      </c>
      <c r="U53" s="63">
        <f t="shared" ref="U53:U63" si="76">Q53+R53+S53+T53</f>
        <v>117322</v>
      </c>
      <c r="V53" s="31">
        <f>V54+V55</f>
        <v>30181</v>
      </c>
      <c r="W53" s="31">
        <f>W54+W55</f>
        <v>37095</v>
      </c>
      <c r="X53" s="31">
        <f>X54+X55</f>
        <v>32905</v>
      </c>
      <c r="Y53" s="31">
        <f>Y54+Y55</f>
        <v>37862</v>
      </c>
      <c r="Z53" s="63">
        <f t="shared" ref="Z53:Z63" si="77">V53+W53+X53+Y53</f>
        <v>138043</v>
      </c>
      <c r="AA53" s="31">
        <v>34148</v>
      </c>
      <c r="AB53" s="31">
        <v>38906</v>
      </c>
      <c r="AC53" s="31">
        <v>36282</v>
      </c>
      <c r="AD53" s="31">
        <v>35070</v>
      </c>
      <c r="AE53" s="63">
        <f>SUM(AA53:AD53)</f>
        <v>144406</v>
      </c>
      <c r="AF53" s="31">
        <v>31257</v>
      </c>
      <c r="AG53" s="31">
        <v>37564</v>
      </c>
      <c r="AH53" s="31">
        <v>31466</v>
      </c>
      <c r="AI53" s="31">
        <v>32414</v>
      </c>
      <c r="AJ53" s="63">
        <f>SUM(AF53:AI53)</f>
        <v>132701</v>
      </c>
      <c r="AK53" s="31">
        <v>33462</v>
      </c>
      <c r="AL53" s="31">
        <v>35302</v>
      </c>
      <c r="AM53" s="31">
        <v>34219</v>
      </c>
      <c r="AN53" s="31">
        <v>35472</v>
      </c>
      <c r="AO53" s="63">
        <v>138455</v>
      </c>
      <c r="AP53" s="31">
        <v>32488</v>
      </c>
      <c r="AQ53" s="31">
        <v>34528</v>
      </c>
      <c r="AR53" s="82"/>
      <c r="AS53" s="82"/>
      <c r="AT53" s="82"/>
      <c r="AU53" s="82"/>
      <c r="AV53" s="82"/>
      <c r="AW53" s="82"/>
      <c r="AX53" s="82"/>
      <c r="AY53" s="82"/>
      <c r="AZ53" s="82"/>
      <c r="BA53" s="82"/>
      <c r="BB53" s="82"/>
      <c r="BC53" s="82"/>
      <c r="BD53" s="82"/>
      <c r="BE53" s="82"/>
      <c r="BF53" s="82"/>
      <c r="BG53" s="80"/>
      <c r="BH53" s="80"/>
      <c r="BI53" s="80"/>
      <c r="BJ53" s="80"/>
      <c r="BK53" s="80"/>
      <c r="BL53" s="80"/>
      <c r="BM53" s="80"/>
      <c r="BN53" s="80"/>
      <c r="BO53" s="80"/>
      <c r="BP53" s="80"/>
      <c r="BQ53" s="80"/>
      <c r="BR53" s="80"/>
      <c r="BS53" s="80"/>
      <c r="BT53" s="80"/>
      <c r="BU53" s="80"/>
      <c r="BV53" s="80"/>
      <c r="BW53" s="80"/>
      <c r="BX53" s="80"/>
      <c r="BY53" s="80"/>
      <c r="BZ53" s="80"/>
      <c r="CA53" s="80"/>
      <c r="CB53" s="80"/>
      <c r="CC53" s="80"/>
      <c r="CD53" s="80"/>
      <c r="CE53" s="80"/>
      <c r="CF53" s="80"/>
      <c r="CG53" s="80"/>
      <c r="CH53" s="80"/>
      <c r="CI53" s="80"/>
      <c r="CJ53" s="80"/>
      <c r="CK53" s="80"/>
      <c r="CL53" s="80"/>
      <c r="CM53" s="80"/>
      <c r="CN53" s="80"/>
      <c r="CO53" s="80"/>
      <c r="CP53" s="80"/>
      <c r="CQ53" s="80"/>
    </row>
    <row r="54" spans="1:95" s="62" customFormat="1">
      <c r="A54" s="104" t="s">
        <v>62</v>
      </c>
      <c r="B54" s="31">
        <v>4417</v>
      </c>
      <c r="C54" s="31">
        <v>6242</v>
      </c>
      <c r="D54" s="31">
        <v>4840</v>
      </c>
      <c r="E54" s="31">
        <v>4603</v>
      </c>
      <c r="F54" s="63">
        <f>SUM(B54:E54)</f>
        <v>20102</v>
      </c>
      <c r="G54" s="31">
        <v>3903</v>
      </c>
      <c r="H54" s="31">
        <v>6484.8019100000001</v>
      </c>
      <c r="I54" s="71">
        <v>4983</v>
      </c>
      <c r="J54" s="31">
        <v>5379.1980899999999</v>
      </c>
      <c r="K54" s="63">
        <f t="shared" si="74"/>
        <v>20750</v>
      </c>
      <c r="L54" s="71">
        <v>3707</v>
      </c>
      <c r="M54" s="71">
        <v>6467</v>
      </c>
      <c r="N54" s="71">
        <v>5151</v>
      </c>
      <c r="O54" s="71">
        <v>5327</v>
      </c>
      <c r="P54" s="63">
        <f t="shared" si="75"/>
        <v>20652</v>
      </c>
      <c r="Q54" s="71">
        <v>4944</v>
      </c>
      <c r="R54" s="71">
        <v>6396</v>
      </c>
      <c r="S54" s="71">
        <v>5706</v>
      </c>
      <c r="T54" s="71">
        <v>6730</v>
      </c>
      <c r="U54" s="63">
        <f t="shared" si="76"/>
        <v>23776</v>
      </c>
      <c r="V54" s="71">
        <v>5726</v>
      </c>
      <c r="W54" s="71">
        <v>7263</v>
      </c>
      <c r="X54" s="71">
        <v>4985</v>
      </c>
      <c r="Y54" s="71">
        <v>7464</v>
      </c>
      <c r="Z54" s="63">
        <f t="shared" si="77"/>
        <v>25438</v>
      </c>
      <c r="AA54" s="71">
        <v>5196</v>
      </c>
      <c r="AB54" s="71">
        <v>6469</v>
      </c>
      <c r="AC54" s="31">
        <v>4865</v>
      </c>
      <c r="AD54" s="31">
        <v>6004</v>
      </c>
      <c r="AE54" s="63">
        <f>SUM(AA54:AD54)</f>
        <v>22534</v>
      </c>
      <c r="AF54" s="71">
        <v>4337</v>
      </c>
      <c r="AG54" s="31">
        <v>6506</v>
      </c>
      <c r="AH54" s="31">
        <v>5036</v>
      </c>
      <c r="AI54" s="31">
        <v>5018</v>
      </c>
      <c r="AJ54" s="63">
        <f>SUM(AF54:AI54)</f>
        <v>20897</v>
      </c>
      <c r="AK54" s="31">
        <v>4720</v>
      </c>
      <c r="AL54" s="31">
        <v>6862</v>
      </c>
      <c r="AM54" s="31">
        <v>5763</v>
      </c>
      <c r="AN54" s="31">
        <v>7599</v>
      </c>
      <c r="AO54" s="63">
        <f>SUM(AK54:AN54)</f>
        <v>24944</v>
      </c>
      <c r="AP54" s="31">
        <v>5909</v>
      </c>
      <c r="AQ54" s="31">
        <v>7315</v>
      </c>
      <c r="AR54" s="83"/>
      <c r="AS54" s="83"/>
      <c r="AT54" s="83"/>
      <c r="AU54" s="83"/>
      <c r="AV54" s="83"/>
      <c r="AW54" s="83"/>
      <c r="AX54" s="83"/>
      <c r="AY54" s="83"/>
      <c r="AZ54" s="83"/>
      <c r="BA54" s="83"/>
      <c r="BB54" s="83"/>
      <c r="BC54" s="83"/>
      <c r="BD54" s="83"/>
      <c r="BE54" s="83"/>
      <c r="BF54" s="83"/>
      <c r="BG54" s="81"/>
      <c r="BH54" s="81"/>
      <c r="BI54" s="81"/>
      <c r="BJ54" s="81"/>
      <c r="BK54" s="81"/>
      <c r="BL54" s="81"/>
      <c r="BM54" s="81"/>
      <c r="BN54" s="81"/>
      <c r="BO54" s="81"/>
      <c r="BP54" s="81"/>
      <c r="BQ54" s="81"/>
      <c r="BR54" s="81"/>
      <c r="BS54" s="81"/>
      <c r="BT54" s="81"/>
      <c r="BU54" s="81"/>
      <c r="BV54" s="81"/>
      <c r="BW54" s="81"/>
      <c r="BX54" s="81"/>
      <c r="BY54" s="81"/>
      <c r="BZ54" s="81"/>
      <c r="CA54" s="81"/>
      <c r="CB54" s="81"/>
      <c r="CC54" s="81"/>
      <c r="CD54" s="81"/>
      <c r="CE54" s="81"/>
      <c r="CF54" s="81"/>
      <c r="CG54" s="81"/>
      <c r="CH54" s="81"/>
      <c r="CI54" s="81"/>
      <c r="CJ54" s="81"/>
      <c r="CK54" s="81"/>
      <c r="CL54" s="81"/>
      <c r="CM54" s="81"/>
      <c r="CN54" s="81"/>
      <c r="CO54" s="81"/>
      <c r="CP54" s="81"/>
      <c r="CQ54" s="81"/>
    </row>
    <row r="55" spans="1:95" s="62" customFormat="1">
      <c r="A55" s="105" t="s">
        <v>63</v>
      </c>
      <c r="B55" s="31">
        <f t="shared" ref="B55:D55" si="78">B53-B54</f>
        <v>23666</v>
      </c>
      <c r="C55" s="31">
        <f t="shared" si="78"/>
        <v>26366</v>
      </c>
      <c r="D55" s="31">
        <f t="shared" si="78"/>
        <v>21814</v>
      </c>
      <c r="E55" s="31">
        <v>25529</v>
      </c>
      <c r="F55" s="63">
        <f>F53-F54</f>
        <v>97375</v>
      </c>
      <c r="G55" s="31">
        <f t="shared" ref="G55:I55" si="79">G53-G54</f>
        <v>23746</v>
      </c>
      <c r="H55" s="31">
        <f t="shared" si="79"/>
        <v>25651.198089999998</v>
      </c>
      <c r="I55" s="71">
        <f t="shared" si="79"/>
        <v>24499</v>
      </c>
      <c r="J55" s="31">
        <v>28809.801560000004</v>
      </c>
      <c r="K55" s="63">
        <f t="shared" si="74"/>
        <v>102705.99965</v>
      </c>
      <c r="L55" s="31">
        <f t="shared" ref="L55:M55" si="80">L53-L54</f>
        <v>24929</v>
      </c>
      <c r="M55" s="31">
        <f t="shared" si="80"/>
        <v>23329</v>
      </c>
      <c r="N55" s="71">
        <v>19664</v>
      </c>
      <c r="O55" s="71">
        <v>19911</v>
      </c>
      <c r="P55" s="63">
        <f t="shared" si="75"/>
        <v>87833</v>
      </c>
      <c r="Q55" s="31">
        <v>20265</v>
      </c>
      <c r="R55" s="31">
        <v>22411</v>
      </c>
      <c r="S55" s="71">
        <v>22671</v>
      </c>
      <c r="T55" s="71">
        <v>28199</v>
      </c>
      <c r="U55" s="63">
        <f t="shared" si="76"/>
        <v>93546</v>
      </c>
      <c r="V55" s="31">
        <v>24455</v>
      </c>
      <c r="W55" s="31">
        <v>29832</v>
      </c>
      <c r="X55" s="31">
        <v>27920</v>
      </c>
      <c r="Y55" s="71">
        <v>30398</v>
      </c>
      <c r="Z55" s="63">
        <f t="shared" si="77"/>
        <v>112605</v>
      </c>
      <c r="AA55" s="31">
        <v>28952</v>
      </c>
      <c r="AB55" s="31">
        <v>32437</v>
      </c>
      <c r="AC55" s="31">
        <f>AC53-AC54</f>
        <v>31417</v>
      </c>
      <c r="AD55" s="31">
        <f>AD53-AD54</f>
        <v>29066</v>
      </c>
      <c r="AE55" s="63">
        <f t="shared" ref="AE55:AE64" si="81">SUM(AA55:AD55)</f>
        <v>121872</v>
      </c>
      <c r="AF55" s="31">
        <f>AF53-AF54</f>
        <v>26920</v>
      </c>
      <c r="AG55" s="31">
        <v>31058</v>
      </c>
      <c r="AH55" s="31">
        <f>AH53-AH54</f>
        <v>26430</v>
      </c>
      <c r="AI55" s="31">
        <f>AI53-AI54</f>
        <v>27396</v>
      </c>
      <c r="AJ55" s="63">
        <f t="shared" ref="AJ55:AJ63" si="82">SUM(AF55:AI55)</f>
        <v>111804</v>
      </c>
      <c r="AK55" s="31">
        <f>AK53-AK54</f>
        <v>28742</v>
      </c>
      <c r="AL55" s="31">
        <f>AL53-AL54</f>
        <v>28440</v>
      </c>
      <c r="AM55" s="31">
        <f>AM53-AM54</f>
        <v>28456</v>
      </c>
      <c r="AN55" s="31">
        <f>AN53-AN54</f>
        <v>27873</v>
      </c>
      <c r="AO55" s="63">
        <f t="shared" ref="AO55:AO63" si="83">SUM(AK55:AN55)</f>
        <v>113511</v>
      </c>
      <c r="AP55" s="31">
        <f>AP53-AP54</f>
        <v>26579</v>
      </c>
      <c r="AQ55" s="31">
        <f>AQ53-AQ54</f>
        <v>27213</v>
      </c>
      <c r="AR55" s="83"/>
      <c r="AS55" s="83"/>
      <c r="AT55" s="83"/>
      <c r="AU55" s="83"/>
      <c r="AV55" s="83"/>
      <c r="AW55" s="83"/>
      <c r="AX55" s="83"/>
      <c r="AY55" s="83"/>
      <c r="AZ55" s="83"/>
      <c r="BA55" s="83"/>
      <c r="BB55" s="83"/>
      <c r="BC55" s="83"/>
      <c r="BD55" s="83"/>
      <c r="BE55" s="83"/>
      <c r="BF55" s="83"/>
      <c r="BG55" s="81"/>
      <c r="BH55" s="81"/>
      <c r="BI55" s="81"/>
      <c r="BJ55" s="81"/>
      <c r="BK55" s="81"/>
      <c r="BL55" s="81"/>
      <c r="BM55" s="81"/>
      <c r="BN55" s="81"/>
      <c r="BO55" s="81"/>
      <c r="BP55" s="81"/>
      <c r="BQ55" s="81"/>
      <c r="BR55" s="81"/>
      <c r="BS55" s="81"/>
      <c r="BT55" s="81"/>
      <c r="BU55" s="81"/>
      <c r="BV55" s="81"/>
      <c r="BW55" s="81"/>
      <c r="BX55" s="81"/>
      <c r="BY55" s="81"/>
      <c r="BZ55" s="81"/>
      <c r="CA55" s="81"/>
      <c r="CB55" s="81"/>
      <c r="CC55" s="81"/>
      <c r="CD55" s="81"/>
      <c r="CE55" s="81"/>
      <c r="CF55" s="81"/>
      <c r="CG55" s="81"/>
      <c r="CH55" s="81"/>
      <c r="CI55" s="81"/>
      <c r="CJ55" s="81"/>
      <c r="CK55" s="81"/>
      <c r="CL55" s="81"/>
      <c r="CM55" s="81"/>
      <c r="CN55" s="81"/>
      <c r="CO55" s="81"/>
      <c r="CP55" s="81"/>
      <c r="CQ55" s="81"/>
    </row>
    <row r="56" spans="1:95" s="62" customFormat="1">
      <c r="A56" s="105" t="s">
        <v>64</v>
      </c>
      <c r="B56" s="31">
        <v>3592</v>
      </c>
      <c r="C56" s="31">
        <v>3922</v>
      </c>
      <c r="D56" s="31">
        <v>4028</v>
      </c>
      <c r="E56" s="31">
        <v>2186</v>
      </c>
      <c r="F56" s="63">
        <v>13728</v>
      </c>
      <c r="G56" s="31">
        <v>1136</v>
      </c>
      <c r="H56" s="31">
        <v>1222.41175</v>
      </c>
      <c r="I56" s="71">
        <v>1359</v>
      </c>
      <c r="J56" s="31">
        <v>1485.5882499999996</v>
      </c>
      <c r="K56" s="63">
        <f t="shared" si="74"/>
        <v>5203</v>
      </c>
      <c r="L56" s="31">
        <v>2200</v>
      </c>
      <c r="M56" s="31">
        <v>1232</v>
      </c>
      <c r="N56" s="71">
        <v>1130</v>
      </c>
      <c r="O56" s="71">
        <v>1056</v>
      </c>
      <c r="P56" s="63">
        <f t="shared" si="75"/>
        <v>5618</v>
      </c>
      <c r="Q56" s="31">
        <v>1471</v>
      </c>
      <c r="R56" s="31">
        <v>2200</v>
      </c>
      <c r="S56" s="71">
        <v>2025</v>
      </c>
      <c r="T56" s="71">
        <v>1248</v>
      </c>
      <c r="U56" s="63">
        <f t="shared" si="76"/>
        <v>6944</v>
      </c>
      <c r="V56" s="31">
        <v>1197</v>
      </c>
      <c r="W56" s="31">
        <v>1356</v>
      </c>
      <c r="X56" s="31">
        <v>1115</v>
      </c>
      <c r="Y56" s="71">
        <v>1633</v>
      </c>
      <c r="Z56" s="63">
        <f t="shared" si="77"/>
        <v>5301</v>
      </c>
      <c r="AA56" s="31">
        <v>1855</v>
      </c>
      <c r="AB56" s="31">
        <v>2762</v>
      </c>
      <c r="AC56" s="31">
        <v>2771</v>
      </c>
      <c r="AD56" s="31">
        <v>2722</v>
      </c>
      <c r="AE56" s="63">
        <f t="shared" si="81"/>
        <v>10110</v>
      </c>
      <c r="AF56" s="31">
        <v>2187</v>
      </c>
      <c r="AG56" s="31">
        <v>2031</v>
      </c>
      <c r="AH56" s="31">
        <v>-265</v>
      </c>
      <c r="AI56" s="31">
        <v>1150</v>
      </c>
      <c r="AJ56" s="63">
        <f t="shared" si="82"/>
        <v>5103</v>
      </c>
      <c r="AK56" s="31">
        <v>1318</v>
      </c>
      <c r="AL56" s="31">
        <v>1542</v>
      </c>
      <c r="AM56" s="31">
        <v>1505</v>
      </c>
      <c r="AN56" s="31">
        <v>1451</v>
      </c>
      <c r="AO56" s="63">
        <f t="shared" si="83"/>
        <v>5816</v>
      </c>
      <c r="AP56" s="31">
        <v>1804</v>
      </c>
      <c r="AQ56" s="31">
        <v>1655</v>
      </c>
      <c r="AR56" s="83"/>
      <c r="AS56" s="83"/>
      <c r="AT56" s="83"/>
      <c r="AU56" s="83"/>
      <c r="AV56" s="83"/>
      <c r="AW56" s="83"/>
      <c r="AX56" s="83"/>
      <c r="AY56" s="83"/>
      <c r="AZ56" s="83"/>
      <c r="BA56" s="83"/>
      <c r="BB56" s="83"/>
      <c r="BC56" s="83"/>
      <c r="BD56" s="83"/>
      <c r="BE56" s="83"/>
      <c r="BF56" s="83"/>
      <c r="BG56" s="81"/>
      <c r="BH56" s="81"/>
      <c r="BI56" s="81"/>
      <c r="BJ56" s="81"/>
      <c r="BK56" s="81"/>
      <c r="BL56" s="81"/>
      <c r="BM56" s="81"/>
      <c r="BN56" s="81"/>
      <c r="BO56" s="81"/>
      <c r="BP56" s="81"/>
      <c r="BQ56" s="81"/>
      <c r="BR56" s="81"/>
      <c r="BS56" s="81"/>
      <c r="BT56" s="81"/>
      <c r="BU56" s="81"/>
      <c r="BV56" s="81"/>
      <c r="BW56" s="81"/>
      <c r="BX56" s="81"/>
      <c r="BY56" s="81"/>
      <c r="BZ56" s="81"/>
      <c r="CA56" s="81"/>
      <c r="CB56" s="81"/>
      <c r="CC56" s="81"/>
      <c r="CD56" s="81"/>
      <c r="CE56" s="81"/>
      <c r="CF56" s="81"/>
      <c r="CG56" s="81"/>
      <c r="CH56" s="81"/>
      <c r="CI56" s="81"/>
      <c r="CJ56" s="81"/>
      <c r="CK56" s="81"/>
      <c r="CL56" s="81"/>
      <c r="CM56" s="81"/>
      <c r="CN56" s="81"/>
      <c r="CO56" s="81"/>
      <c r="CP56" s="81"/>
      <c r="CQ56" s="81"/>
    </row>
    <row r="57" spans="1:95" s="62" customFormat="1">
      <c r="A57" s="105" t="s">
        <v>65</v>
      </c>
      <c r="B57" s="31">
        <v>892</v>
      </c>
      <c r="C57" s="31">
        <v>965</v>
      </c>
      <c r="D57" s="31">
        <v>1039</v>
      </c>
      <c r="E57" s="31">
        <v>1249</v>
      </c>
      <c r="F57" s="63">
        <v>4145</v>
      </c>
      <c r="G57" s="31">
        <v>1075</v>
      </c>
      <c r="H57" s="31">
        <v>1218</v>
      </c>
      <c r="I57" s="71">
        <v>1271</v>
      </c>
      <c r="J57" s="31">
        <v>1391.0000000000002</v>
      </c>
      <c r="K57" s="63">
        <f t="shared" si="74"/>
        <v>4955</v>
      </c>
      <c r="L57" s="31">
        <v>1321.2638100000001</v>
      </c>
      <c r="M57" s="31">
        <v>1344</v>
      </c>
      <c r="N57" s="71">
        <v>1349</v>
      </c>
      <c r="O57" s="71">
        <v>1379.7361899999999</v>
      </c>
      <c r="P57" s="63">
        <f t="shared" si="75"/>
        <v>5394</v>
      </c>
      <c r="Q57" s="31">
        <v>1141</v>
      </c>
      <c r="R57" s="31">
        <v>1190</v>
      </c>
      <c r="S57" s="71">
        <v>1255</v>
      </c>
      <c r="T57" s="71">
        <v>1291</v>
      </c>
      <c r="U57" s="63">
        <f t="shared" si="76"/>
        <v>4877</v>
      </c>
      <c r="V57" s="31">
        <v>1196</v>
      </c>
      <c r="W57" s="31">
        <v>1104</v>
      </c>
      <c r="X57" s="31">
        <v>1111</v>
      </c>
      <c r="Y57" s="71">
        <v>1417</v>
      </c>
      <c r="Z57" s="63">
        <f t="shared" si="77"/>
        <v>4828</v>
      </c>
      <c r="AA57" s="31">
        <v>1074</v>
      </c>
      <c r="AB57" s="31">
        <v>1147</v>
      </c>
      <c r="AC57" s="31">
        <v>1107</v>
      </c>
      <c r="AD57" s="31">
        <v>1250</v>
      </c>
      <c r="AE57" s="63">
        <f t="shared" si="81"/>
        <v>4578</v>
      </c>
      <c r="AF57" s="31">
        <v>1343</v>
      </c>
      <c r="AG57" s="31">
        <v>1321</v>
      </c>
      <c r="AH57" s="31">
        <v>1544</v>
      </c>
      <c r="AI57" s="31">
        <v>1550</v>
      </c>
      <c r="AJ57" s="63">
        <f t="shared" si="82"/>
        <v>5758</v>
      </c>
      <c r="AK57" s="31">
        <v>1731</v>
      </c>
      <c r="AL57" s="31">
        <v>1809</v>
      </c>
      <c r="AM57" s="31">
        <v>1906</v>
      </c>
      <c r="AN57" s="31">
        <v>2070</v>
      </c>
      <c r="AO57" s="63">
        <f t="shared" si="83"/>
        <v>7516</v>
      </c>
      <c r="AP57" s="31">
        <v>2028</v>
      </c>
      <c r="AQ57" s="31">
        <v>2164</v>
      </c>
      <c r="AR57" s="83"/>
      <c r="AS57" s="83"/>
      <c r="AT57" s="83"/>
      <c r="AU57" s="83"/>
      <c r="AV57" s="83"/>
      <c r="AW57" s="83"/>
      <c r="AX57" s="83"/>
      <c r="AY57" s="83"/>
      <c r="AZ57" s="83"/>
      <c r="BA57" s="83"/>
      <c r="BB57" s="83"/>
      <c r="BC57" s="83"/>
      <c r="BD57" s="83"/>
      <c r="BE57" s="83"/>
      <c r="BF57" s="83"/>
      <c r="BG57" s="81"/>
      <c r="BH57" s="81"/>
      <c r="BI57" s="81"/>
      <c r="BJ57" s="81"/>
      <c r="BK57" s="81"/>
      <c r="BL57" s="81"/>
      <c r="BM57" s="81"/>
      <c r="BN57" s="81"/>
      <c r="BO57" s="81"/>
      <c r="BP57" s="81"/>
      <c r="BQ57" s="81"/>
      <c r="BR57" s="81"/>
      <c r="BS57" s="81"/>
      <c r="BT57" s="81"/>
      <c r="BU57" s="81"/>
      <c r="BV57" s="81"/>
      <c r="BW57" s="81"/>
      <c r="BX57" s="81"/>
      <c r="BY57" s="81"/>
      <c r="BZ57" s="81"/>
      <c r="CA57" s="81"/>
      <c r="CB57" s="81"/>
      <c r="CC57" s="81"/>
      <c r="CD57" s="81"/>
      <c r="CE57" s="81"/>
      <c r="CF57" s="81"/>
      <c r="CG57" s="81"/>
      <c r="CH57" s="81"/>
      <c r="CI57" s="81"/>
      <c r="CJ57" s="81"/>
      <c r="CK57" s="81"/>
      <c r="CL57" s="81"/>
      <c r="CM57" s="81"/>
      <c r="CN57" s="81"/>
      <c r="CO57" s="81"/>
      <c r="CP57" s="81"/>
      <c r="CQ57" s="81"/>
    </row>
    <row r="58" spans="1:95" s="62" customFormat="1">
      <c r="A58" s="104" t="s">
        <v>66</v>
      </c>
      <c r="B58" s="31">
        <v>451</v>
      </c>
      <c r="C58" s="31">
        <v>355</v>
      </c>
      <c r="D58" s="31">
        <v>861</v>
      </c>
      <c r="E58" s="31">
        <v>1463</v>
      </c>
      <c r="F58" s="63">
        <v>3130</v>
      </c>
      <c r="G58" s="31">
        <v>431</v>
      </c>
      <c r="H58" s="31">
        <v>927</v>
      </c>
      <c r="I58" s="71">
        <v>599</v>
      </c>
      <c r="J58" s="31">
        <v>473.00000000000017</v>
      </c>
      <c r="K58" s="63">
        <f t="shared" si="74"/>
        <v>2430</v>
      </c>
      <c r="L58" s="31">
        <v>10216.729140000001</v>
      </c>
      <c r="M58" s="31">
        <v>1440</v>
      </c>
      <c r="N58" s="71">
        <v>3925</v>
      </c>
      <c r="O58" s="71">
        <v>3026.2708599999987</v>
      </c>
      <c r="P58" s="63">
        <f t="shared" si="75"/>
        <v>18608</v>
      </c>
      <c r="Q58" s="31">
        <v>305</v>
      </c>
      <c r="R58" s="31">
        <v>-1872</v>
      </c>
      <c r="S58" s="71">
        <v>-3317</v>
      </c>
      <c r="T58" s="71">
        <v>933</v>
      </c>
      <c r="U58" s="63">
        <f t="shared" si="76"/>
        <v>-3951</v>
      </c>
      <c r="V58" s="31">
        <v>7229</v>
      </c>
      <c r="W58" s="31">
        <v>112</v>
      </c>
      <c r="X58" s="31">
        <v>808</v>
      </c>
      <c r="Y58" s="71">
        <v>398</v>
      </c>
      <c r="Z58" s="63">
        <f t="shared" si="77"/>
        <v>8547</v>
      </c>
      <c r="AA58" s="31">
        <v>220</v>
      </c>
      <c r="AB58" s="31">
        <v>846</v>
      </c>
      <c r="AC58" s="31">
        <v>523</v>
      </c>
      <c r="AD58" s="31">
        <v>170</v>
      </c>
      <c r="AE58" s="63">
        <f t="shared" si="81"/>
        <v>1759</v>
      </c>
      <c r="AF58" s="31">
        <v>35</v>
      </c>
      <c r="AG58" s="31">
        <v>139</v>
      </c>
      <c r="AH58" s="31">
        <v>-1137</v>
      </c>
      <c r="AI58" s="31">
        <v>-10</v>
      </c>
      <c r="AJ58" s="63">
        <f t="shared" si="82"/>
        <v>-973</v>
      </c>
      <c r="AK58" s="31">
        <v>-126</v>
      </c>
      <c r="AL58" s="31">
        <v>-183</v>
      </c>
      <c r="AM58" s="31">
        <v>596</v>
      </c>
      <c r="AN58" s="31">
        <v>409</v>
      </c>
      <c r="AO58" s="63">
        <f t="shared" si="83"/>
        <v>696</v>
      </c>
      <c r="AP58" s="31">
        <v>-460</v>
      </c>
      <c r="AQ58" s="31">
        <v>1481</v>
      </c>
      <c r="AR58" s="83"/>
      <c r="AS58" s="83"/>
      <c r="AT58" s="83"/>
      <c r="AU58" s="83"/>
      <c r="AV58" s="83"/>
      <c r="AW58" s="83"/>
      <c r="AX58" s="83"/>
      <c r="AY58" s="83"/>
      <c r="AZ58" s="83"/>
      <c r="BA58" s="83"/>
      <c r="BB58" s="83"/>
      <c r="BC58" s="83"/>
      <c r="BD58" s="83"/>
      <c r="BE58" s="83"/>
      <c r="BF58" s="83"/>
      <c r="BG58" s="81"/>
      <c r="BH58" s="81"/>
      <c r="BI58" s="81"/>
      <c r="BJ58" s="81"/>
      <c r="BK58" s="81"/>
      <c r="BL58" s="81"/>
      <c r="BM58" s="81"/>
      <c r="BN58" s="81"/>
      <c r="BO58" s="81"/>
      <c r="BP58" s="81"/>
      <c r="BQ58" s="81"/>
      <c r="BR58" s="81"/>
      <c r="BS58" s="81"/>
      <c r="BT58" s="81"/>
      <c r="BU58" s="81"/>
      <c r="BV58" s="81"/>
      <c r="BW58" s="81"/>
      <c r="BX58" s="81"/>
      <c r="BY58" s="81"/>
      <c r="BZ58" s="81"/>
      <c r="CA58" s="81"/>
      <c r="CB58" s="81"/>
      <c r="CC58" s="81"/>
      <c r="CD58" s="81"/>
      <c r="CE58" s="81"/>
      <c r="CF58" s="81"/>
      <c r="CG58" s="81"/>
      <c r="CH58" s="81"/>
      <c r="CI58" s="81"/>
      <c r="CJ58" s="81"/>
      <c r="CK58" s="81"/>
      <c r="CL58" s="81"/>
      <c r="CM58" s="81"/>
      <c r="CN58" s="81"/>
      <c r="CO58" s="81"/>
      <c r="CP58" s="81"/>
      <c r="CQ58" s="81"/>
    </row>
    <row r="59" spans="1:95" s="62" customFormat="1">
      <c r="A59" s="104" t="s">
        <v>67</v>
      </c>
      <c r="B59" s="31">
        <v>0</v>
      </c>
      <c r="C59" s="31">
        <v>0</v>
      </c>
      <c r="D59" s="31">
        <v>0</v>
      </c>
      <c r="E59" s="31"/>
      <c r="F59" s="63">
        <v>0</v>
      </c>
      <c r="G59" s="31">
        <v>0</v>
      </c>
      <c r="H59" s="31">
        <v>0</v>
      </c>
      <c r="I59" s="31">
        <v>0</v>
      </c>
      <c r="J59" s="31">
        <v>0</v>
      </c>
      <c r="K59" s="63">
        <f t="shared" si="74"/>
        <v>0</v>
      </c>
      <c r="L59" s="31">
        <v>1151</v>
      </c>
      <c r="M59" s="31">
        <v>0</v>
      </c>
      <c r="N59" s="31">
        <v>0</v>
      </c>
      <c r="O59" s="71">
        <v>0</v>
      </c>
      <c r="P59" s="63">
        <f t="shared" si="75"/>
        <v>1151</v>
      </c>
      <c r="Q59" s="31">
        <v>0</v>
      </c>
      <c r="R59" s="31">
        <v>0</v>
      </c>
      <c r="S59" s="31">
        <v>0</v>
      </c>
      <c r="T59" s="31">
        <v>0</v>
      </c>
      <c r="U59" s="63">
        <f t="shared" si="76"/>
        <v>0</v>
      </c>
      <c r="V59" s="31">
        <v>0</v>
      </c>
      <c r="W59" s="31">
        <v>4470</v>
      </c>
      <c r="X59" s="31">
        <v>0</v>
      </c>
      <c r="Y59" s="31">
        <v>0</v>
      </c>
      <c r="Z59" s="63">
        <f t="shared" si="77"/>
        <v>4470</v>
      </c>
      <c r="AA59" s="31">
        <v>0</v>
      </c>
      <c r="AB59" s="31">
        <v>0</v>
      </c>
      <c r="AC59" s="31">
        <v>0</v>
      </c>
      <c r="AD59" s="31">
        <v>144</v>
      </c>
      <c r="AE59" s="63">
        <f t="shared" si="81"/>
        <v>144</v>
      </c>
      <c r="AF59" s="31">
        <v>0</v>
      </c>
      <c r="AG59" s="31">
        <v>0</v>
      </c>
      <c r="AH59" s="31">
        <v>0</v>
      </c>
      <c r="AI59" s="31">
        <v>0</v>
      </c>
      <c r="AJ59" s="63">
        <f t="shared" si="82"/>
        <v>0</v>
      </c>
      <c r="AK59" s="31">
        <v>0</v>
      </c>
      <c r="AL59" s="31">
        <v>0</v>
      </c>
      <c r="AM59" s="31">
        <v>0</v>
      </c>
      <c r="AN59" s="31">
        <v>0</v>
      </c>
      <c r="AO59" s="63">
        <f t="shared" si="83"/>
        <v>0</v>
      </c>
      <c r="AP59" s="31">
        <v>0</v>
      </c>
      <c r="AQ59" s="31">
        <v>0</v>
      </c>
      <c r="AR59" s="83"/>
      <c r="AS59" s="83"/>
      <c r="AT59" s="83"/>
      <c r="AU59" s="83"/>
      <c r="AV59" s="83"/>
      <c r="AW59" s="83"/>
      <c r="AX59" s="83"/>
      <c r="AY59" s="83"/>
      <c r="AZ59" s="83"/>
      <c r="BA59" s="83"/>
      <c r="BB59" s="83"/>
      <c r="BC59" s="83"/>
      <c r="BD59" s="83"/>
      <c r="BE59" s="83"/>
      <c r="BF59" s="83"/>
      <c r="BG59" s="81"/>
      <c r="BH59" s="81"/>
      <c r="BI59" s="81"/>
      <c r="BJ59" s="81"/>
      <c r="BK59" s="81"/>
      <c r="BL59" s="81"/>
      <c r="BM59" s="81"/>
      <c r="BN59" s="81"/>
      <c r="BO59" s="81"/>
      <c r="BP59" s="81"/>
      <c r="BQ59" s="81"/>
      <c r="BR59" s="81"/>
      <c r="BS59" s="81"/>
      <c r="BT59" s="81"/>
      <c r="BU59" s="81"/>
      <c r="BV59" s="81"/>
      <c r="BW59" s="81"/>
      <c r="BX59" s="81"/>
      <c r="BY59" s="81"/>
      <c r="BZ59" s="81"/>
      <c r="CA59" s="81"/>
      <c r="CB59" s="81"/>
      <c r="CC59" s="81"/>
      <c r="CD59" s="81"/>
      <c r="CE59" s="81"/>
      <c r="CF59" s="81"/>
      <c r="CG59" s="81"/>
      <c r="CH59" s="81"/>
      <c r="CI59" s="81"/>
      <c r="CJ59" s="81"/>
      <c r="CK59" s="81"/>
      <c r="CL59" s="81"/>
      <c r="CM59" s="81"/>
      <c r="CN59" s="81"/>
      <c r="CO59" s="81"/>
      <c r="CP59" s="81"/>
      <c r="CQ59" s="81"/>
    </row>
    <row r="60" spans="1:95" s="62" customFormat="1">
      <c r="A60" s="104" t="s">
        <v>68</v>
      </c>
      <c r="B60" s="31">
        <v>0</v>
      </c>
      <c r="C60" s="31">
        <v>0</v>
      </c>
      <c r="D60" s="31">
        <v>0</v>
      </c>
      <c r="E60" s="31"/>
      <c r="F60" s="63">
        <v>0</v>
      </c>
      <c r="G60" s="31">
        <v>0</v>
      </c>
      <c r="H60" s="31">
        <v>0</v>
      </c>
      <c r="I60" s="31">
        <v>0</v>
      </c>
      <c r="J60" s="31">
        <v>0</v>
      </c>
      <c r="K60" s="63">
        <f t="shared" si="74"/>
        <v>0</v>
      </c>
      <c r="L60" s="31">
        <v>0</v>
      </c>
      <c r="M60" s="31">
        <v>0</v>
      </c>
      <c r="N60" s="31">
        <v>0</v>
      </c>
      <c r="O60" s="71">
        <v>0</v>
      </c>
      <c r="P60" s="63">
        <f t="shared" si="75"/>
        <v>0</v>
      </c>
      <c r="Q60" s="31">
        <v>0</v>
      </c>
      <c r="R60" s="31">
        <v>0</v>
      </c>
      <c r="S60" s="31">
        <v>0</v>
      </c>
      <c r="T60" s="31">
        <v>0</v>
      </c>
      <c r="U60" s="63">
        <f t="shared" si="76"/>
        <v>0</v>
      </c>
      <c r="V60" s="31">
        <v>0</v>
      </c>
      <c r="W60" s="31">
        <v>0</v>
      </c>
      <c r="X60" s="31">
        <v>0</v>
      </c>
      <c r="Y60" s="31">
        <v>0</v>
      </c>
      <c r="Z60" s="63">
        <f t="shared" si="77"/>
        <v>0</v>
      </c>
      <c r="AA60" s="31">
        <v>0</v>
      </c>
      <c r="AB60" s="31">
        <v>0</v>
      </c>
      <c r="AC60" s="31">
        <v>0</v>
      </c>
      <c r="AD60" s="266">
        <v>0</v>
      </c>
      <c r="AE60" s="63">
        <f t="shared" ref="AE60" si="84">SUM(AA60:AD60)</f>
        <v>0</v>
      </c>
      <c r="AF60" s="31">
        <v>0</v>
      </c>
      <c r="AG60" s="31">
        <v>0</v>
      </c>
      <c r="AH60" s="31">
        <v>0</v>
      </c>
      <c r="AI60" s="266">
        <v>0</v>
      </c>
      <c r="AJ60" s="63">
        <f t="shared" si="82"/>
        <v>0</v>
      </c>
      <c r="AK60" s="31">
        <v>0</v>
      </c>
      <c r="AL60" s="31">
        <v>0</v>
      </c>
      <c r="AM60" s="31">
        <v>0</v>
      </c>
      <c r="AN60" s="31">
        <v>0</v>
      </c>
      <c r="AO60" s="63">
        <f t="shared" si="83"/>
        <v>0</v>
      </c>
      <c r="AP60" s="31">
        <v>0</v>
      </c>
      <c r="AQ60" s="31">
        <v>0</v>
      </c>
      <c r="AR60" s="83"/>
      <c r="AS60" s="83"/>
      <c r="AT60" s="83"/>
      <c r="AU60" s="83"/>
      <c r="AV60" s="83"/>
      <c r="AW60" s="83"/>
      <c r="AX60" s="83"/>
      <c r="AY60" s="83"/>
      <c r="AZ60" s="83"/>
      <c r="BA60" s="83"/>
      <c r="BB60" s="83"/>
      <c r="BC60" s="83"/>
      <c r="BD60" s="83"/>
      <c r="BE60" s="83"/>
      <c r="BF60" s="83"/>
      <c r="BG60" s="81"/>
      <c r="BH60" s="81"/>
      <c r="BI60" s="81"/>
      <c r="BJ60" s="81"/>
      <c r="BK60" s="81"/>
      <c r="BL60" s="81"/>
      <c r="BM60" s="81"/>
      <c r="BN60" s="81"/>
      <c r="BO60" s="81"/>
      <c r="BP60" s="81"/>
      <c r="BQ60" s="81"/>
      <c r="BR60" s="81"/>
      <c r="BS60" s="81"/>
      <c r="BT60" s="81"/>
      <c r="BU60" s="81"/>
      <c r="BV60" s="81"/>
      <c r="BW60" s="81"/>
      <c r="BX60" s="81"/>
      <c r="BY60" s="81"/>
      <c r="BZ60" s="81"/>
      <c r="CA60" s="81"/>
      <c r="CB60" s="81"/>
      <c r="CC60" s="81"/>
      <c r="CD60" s="81"/>
      <c r="CE60" s="81"/>
      <c r="CF60" s="81"/>
      <c r="CG60" s="81"/>
      <c r="CH60" s="81"/>
      <c r="CI60" s="81"/>
      <c r="CJ60" s="81"/>
      <c r="CK60" s="81"/>
      <c r="CL60" s="81"/>
      <c r="CM60" s="81"/>
      <c r="CN60" s="81"/>
      <c r="CO60" s="81"/>
      <c r="CP60" s="81"/>
      <c r="CQ60" s="81"/>
    </row>
    <row r="61" spans="1:95" s="62" customFormat="1">
      <c r="A61" s="104" t="s">
        <v>69</v>
      </c>
      <c r="B61" s="31">
        <v>0</v>
      </c>
      <c r="C61" s="31">
        <v>7500</v>
      </c>
      <c r="D61" s="31">
        <v>0</v>
      </c>
      <c r="E61" s="31">
        <v>7231</v>
      </c>
      <c r="F61" s="63">
        <v>14731</v>
      </c>
      <c r="G61" s="31">
        <v>0</v>
      </c>
      <c r="H61" s="31">
        <v>0</v>
      </c>
      <c r="I61" s="31">
        <v>0</v>
      </c>
      <c r="J61" s="31">
        <v>0</v>
      </c>
      <c r="K61" s="63">
        <f t="shared" si="74"/>
        <v>0</v>
      </c>
      <c r="L61" s="31">
        <v>0</v>
      </c>
      <c r="M61" s="31">
        <v>0</v>
      </c>
      <c r="N61" s="31">
        <v>0</v>
      </c>
      <c r="O61" s="71">
        <v>4105</v>
      </c>
      <c r="P61" s="63">
        <f t="shared" si="75"/>
        <v>4105</v>
      </c>
      <c r="Q61" s="31">
        <v>0</v>
      </c>
      <c r="R61" s="31">
        <v>-1770</v>
      </c>
      <c r="S61" s="31">
        <v>0</v>
      </c>
      <c r="T61" s="31">
        <v>0</v>
      </c>
      <c r="U61" s="63">
        <f t="shared" si="76"/>
        <v>-1770</v>
      </c>
      <c r="V61" s="31">
        <v>0</v>
      </c>
      <c r="W61" s="31">
        <v>0</v>
      </c>
      <c r="X61" s="31">
        <v>0</v>
      </c>
      <c r="Y61" s="31">
        <v>0</v>
      </c>
      <c r="Z61" s="63">
        <f t="shared" si="77"/>
        <v>0</v>
      </c>
      <c r="AA61" s="31">
        <v>0</v>
      </c>
      <c r="AB61" s="266">
        <v>0</v>
      </c>
      <c r="AC61" s="266">
        <v>0</v>
      </c>
      <c r="AD61" s="266">
        <v>0</v>
      </c>
      <c r="AE61" s="63">
        <f t="shared" si="81"/>
        <v>0</v>
      </c>
      <c r="AF61" s="31">
        <v>0</v>
      </c>
      <c r="AG61" s="266">
        <v>0</v>
      </c>
      <c r="AH61" s="266">
        <v>0</v>
      </c>
      <c r="AI61" s="266">
        <v>0</v>
      </c>
      <c r="AJ61" s="63">
        <f t="shared" si="82"/>
        <v>0</v>
      </c>
      <c r="AK61" s="31">
        <v>0</v>
      </c>
      <c r="AL61" s="266">
        <v>0</v>
      </c>
      <c r="AM61" s="266">
        <v>0</v>
      </c>
      <c r="AN61" s="266">
        <v>0</v>
      </c>
      <c r="AO61" s="63">
        <f t="shared" si="83"/>
        <v>0</v>
      </c>
      <c r="AP61" s="31">
        <v>0</v>
      </c>
      <c r="AQ61" s="31">
        <v>0</v>
      </c>
      <c r="AR61" s="83"/>
      <c r="AS61" s="83"/>
      <c r="AT61" s="83"/>
      <c r="AU61" s="83"/>
      <c r="AV61" s="83"/>
      <c r="AW61" s="83"/>
      <c r="AX61" s="83"/>
      <c r="AY61" s="83"/>
      <c r="AZ61" s="83"/>
      <c r="BA61" s="83"/>
      <c r="BB61" s="83"/>
      <c r="BC61" s="83"/>
      <c r="BD61" s="83"/>
      <c r="BE61" s="83"/>
      <c r="BF61" s="83"/>
      <c r="BG61" s="81"/>
      <c r="BH61" s="81"/>
      <c r="BI61" s="81"/>
      <c r="BJ61" s="81"/>
      <c r="BK61" s="81"/>
      <c r="BL61" s="81"/>
      <c r="BM61" s="81"/>
      <c r="BN61" s="81"/>
      <c r="BO61" s="81"/>
      <c r="BP61" s="81"/>
      <c r="BQ61" s="81"/>
      <c r="BR61" s="81"/>
      <c r="BS61" s="81"/>
      <c r="BT61" s="81"/>
      <c r="BU61" s="81"/>
      <c r="BV61" s="81"/>
      <c r="BW61" s="81"/>
      <c r="BX61" s="81"/>
      <c r="BY61" s="81"/>
      <c r="BZ61" s="81"/>
      <c r="CA61" s="81"/>
      <c r="CB61" s="81"/>
      <c r="CC61" s="81"/>
      <c r="CD61" s="81"/>
      <c r="CE61" s="81"/>
      <c r="CF61" s="81"/>
      <c r="CG61" s="81"/>
      <c r="CH61" s="81"/>
      <c r="CI61" s="81"/>
      <c r="CJ61" s="81"/>
      <c r="CK61" s="81"/>
      <c r="CL61" s="81"/>
      <c r="CM61" s="81"/>
      <c r="CN61" s="81"/>
      <c r="CO61" s="81"/>
      <c r="CP61" s="81"/>
      <c r="CQ61" s="81"/>
    </row>
    <row r="62" spans="1:95" s="62" customFormat="1">
      <c r="A62" s="104" t="s">
        <v>70</v>
      </c>
      <c r="B62" s="31">
        <v>0</v>
      </c>
      <c r="C62" s="31">
        <v>0</v>
      </c>
      <c r="D62" s="31">
        <v>0</v>
      </c>
      <c r="E62" s="31">
        <v>0</v>
      </c>
      <c r="F62" s="63">
        <v>0</v>
      </c>
      <c r="G62" s="31">
        <v>0</v>
      </c>
      <c r="H62" s="31">
        <v>0</v>
      </c>
      <c r="I62" s="31">
        <v>0</v>
      </c>
      <c r="J62" s="31">
        <v>0</v>
      </c>
      <c r="K62" s="63">
        <v>0</v>
      </c>
      <c r="L62" s="31">
        <v>0</v>
      </c>
      <c r="M62" s="31">
        <v>0</v>
      </c>
      <c r="N62" s="31">
        <v>0</v>
      </c>
      <c r="O62" s="31">
        <v>0</v>
      </c>
      <c r="P62" s="63">
        <v>0</v>
      </c>
      <c r="Q62" s="31">
        <v>0</v>
      </c>
      <c r="R62" s="31">
        <v>0</v>
      </c>
      <c r="S62" s="31">
        <v>0</v>
      </c>
      <c r="T62" s="31">
        <v>0</v>
      </c>
      <c r="U62" s="63">
        <v>0</v>
      </c>
      <c r="V62" s="31">
        <v>0</v>
      </c>
      <c r="W62" s="31">
        <v>0</v>
      </c>
      <c r="X62" s="31">
        <v>0</v>
      </c>
      <c r="Y62" s="31">
        <v>0</v>
      </c>
      <c r="Z62" s="63">
        <v>0</v>
      </c>
      <c r="AA62" s="31">
        <v>0</v>
      </c>
      <c r="AB62" s="31">
        <v>0</v>
      </c>
      <c r="AC62" s="31">
        <v>0</v>
      </c>
      <c r="AD62" s="31">
        <v>0</v>
      </c>
      <c r="AE62" s="63">
        <v>0</v>
      </c>
      <c r="AF62" s="31">
        <v>0</v>
      </c>
      <c r="AG62" s="31">
        <v>0</v>
      </c>
      <c r="AH62" s="31">
        <v>0</v>
      </c>
      <c r="AI62" s="31">
        <v>0</v>
      </c>
      <c r="AJ62" s="63">
        <v>0</v>
      </c>
      <c r="AK62" s="31">
        <v>0</v>
      </c>
      <c r="AL62" s="266">
        <v>0</v>
      </c>
      <c r="AM62" s="266">
        <v>0</v>
      </c>
      <c r="AN62" s="266">
        <v>7000</v>
      </c>
      <c r="AO62" s="63">
        <v>7000</v>
      </c>
      <c r="AP62" s="31">
        <v>0</v>
      </c>
      <c r="AQ62" s="31">
        <v>0</v>
      </c>
      <c r="AR62" s="83"/>
      <c r="AS62" s="83"/>
      <c r="AT62" s="83"/>
      <c r="AU62" s="83"/>
      <c r="AV62" s="83"/>
      <c r="AW62" s="83"/>
      <c r="AX62" s="83"/>
      <c r="AY62" s="83"/>
      <c r="AZ62" s="83"/>
      <c r="BA62" s="83"/>
      <c r="BB62" s="83"/>
      <c r="BC62" s="83"/>
      <c r="BD62" s="83"/>
      <c r="BE62" s="83"/>
      <c r="BF62" s="83"/>
      <c r="BG62" s="81"/>
      <c r="BH62" s="81"/>
      <c r="BI62" s="81"/>
      <c r="BJ62" s="81"/>
      <c r="BK62" s="81"/>
      <c r="BL62" s="81"/>
      <c r="BM62" s="81"/>
      <c r="BN62" s="81"/>
      <c r="BO62" s="81"/>
      <c r="BP62" s="81"/>
      <c r="BQ62" s="81"/>
      <c r="BR62" s="81"/>
      <c r="BS62" s="81"/>
      <c r="BT62" s="81"/>
      <c r="BU62" s="81"/>
      <c r="BV62" s="81"/>
      <c r="BW62" s="81"/>
      <c r="BX62" s="81"/>
      <c r="BY62" s="81"/>
      <c r="BZ62" s="81"/>
      <c r="CA62" s="81"/>
      <c r="CB62" s="81"/>
      <c r="CC62" s="81"/>
      <c r="CD62" s="81"/>
      <c r="CE62" s="81"/>
      <c r="CF62" s="81"/>
      <c r="CG62" s="81"/>
      <c r="CH62" s="81"/>
      <c r="CI62" s="81"/>
      <c r="CJ62" s="81"/>
      <c r="CK62" s="81"/>
      <c r="CL62" s="81"/>
      <c r="CM62" s="81"/>
      <c r="CN62" s="81"/>
      <c r="CO62" s="81"/>
      <c r="CP62" s="81"/>
      <c r="CQ62" s="81"/>
    </row>
    <row r="63" spans="1:95" s="62" customFormat="1">
      <c r="A63" s="104" t="s">
        <v>71</v>
      </c>
      <c r="B63" s="31">
        <v>702</v>
      </c>
      <c r="C63" s="31">
        <v>456</v>
      </c>
      <c r="D63" s="31">
        <v>0</v>
      </c>
      <c r="E63" s="31">
        <v>8384</v>
      </c>
      <c r="F63" s="63">
        <v>9542</v>
      </c>
      <c r="G63" s="31">
        <v>850</v>
      </c>
      <c r="H63" s="31">
        <v>0</v>
      </c>
      <c r="I63" s="31">
        <v>0</v>
      </c>
      <c r="J63" s="31">
        <v>0</v>
      </c>
      <c r="K63" s="63">
        <f t="shared" si="74"/>
        <v>850</v>
      </c>
      <c r="L63" s="31">
        <v>0</v>
      </c>
      <c r="M63" s="31">
        <v>0</v>
      </c>
      <c r="N63" s="31">
        <v>0</v>
      </c>
      <c r="O63" s="71">
        <v>0</v>
      </c>
      <c r="P63" s="63">
        <f t="shared" si="75"/>
        <v>0</v>
      </c>
      <c r="Q63" s="31">
        <v>0</v>
      </c>
      <c r="R63" s="31">
        <v>0</v>
      </c>
      <c r="S63" s="31">
        <v>0</v>
      </c>
      <c r="T63" s="31">
        <v>0</v>
      </c>
      <c r="U63" s="63">
        <f t="shared" si="76"/>
        <v>0</v>
      </c>
      <c r="V63" s="31">
        <v>0</v>
      </c>
      <c r="W63" s="31">
        <v>0</v>
      </c>
      <c r="X63" s="31">
        <v>0</v>
      </c>
      <c r="Y63" s="31">
        <v>0</v>
      </c>
      <c r="Z63" s="63">
        <f t="shared" si="77"/>
        <v>0</v>
      </c>
      <c r="AA63" s="31">
        <v>1353</v>
      </c>
      <c r="AB63" s="31">
        <v>0</v>
      </c>
      <c r="AC63" s="31">
        <v>0</v>
      </c>
      <c r="AD63" s="31">
        <v>1593</v>
      </c>
      <c r="AE63" s="63">
        <f t="shared" si="81"/>
        <v>2946</v>
      </c>
      <c r="AF63" s="31">
        <v>0</v>
      </c>
      <c r="AG63" s="31">
        <v>0</v>
      </c>
      <c r="AH63" s="31">
        <v>0</v>
      </c>
      <c r="AI63" s="31">
        <v>3749</v>
      </c>
      <c r="AJ63" s="63">
        <f t="shared" si="82"/>
        <v>3749</v>
      </c>
      <c r="AK63" s="31">
        <v>57</v>
      </c>
      <c r="AL63" s="31">
        <v>786</v>
      </c>
      <c r="AM63" s="31">
        <v>0</v>
      </c>
      <c r="AN63" s="31">
        <v>1635</v>
      </c>
      <c r="AO63" s="63">
        <f t="shared" si="83"/>
        <v>2478</v>
      </c>
      <c r="AP63" s="31">
        <v>0</v>
      </c>
      <c r="AQ63" s="31">
        <v>2294</v>
      </c>
      <c r="AR63" s="83"/>
      <c r="AS63" s="83"/>
      <c r="AT63" s="83"/>
      <c r="AU63" s="83"/>
      <c r="AV63" s="83"/>
      <c r="AW63" s="83"/>
      <c r="AX63" s="83"/>
      <c r="AY63" s="83"/>
      <c r="AZ63" s="83"/>
      <c r="BA63" s="83"/>
      <c r="BB63" s="83"/>
      <c r="BC63" s="83"/>
      <c r="BD63" s="83"/>
      <c r="BE63" s="83"/>
      <c r="BF63" s="83"/>
      <c r="BG63" s="81"/>
      <c r="BH63" s="81"/>
      <c r="BI63" s="81"/>
      <c r="BJ63" s="81"/>
      <c r="BK63" s="81"/>
      <c r="BL63" s="81"/>
      <c r="BM63" s="81"/>
      <c r="BN63" s="81"/>
      <c r="BO63" s="81"/>
      <c r="BP63" s="81"/>
      <c r="BQ63" s="81"/>
      <c r="BR63" s="81"/>
      <c r="BS63" s="81"/>
      <c r="BT63" s="81"/>
      <c r="BU63" s="81"/>
      <c r="BV63" s="81"/>
      <c r="BW63" s="81"/>
      <c r="BX63" s="81"/>
      <c r="BY63" s="81"/>
      <c r="BZ63" s="81"/>
      <c r="CA63" s="81"/>
      <c r="CB63" s="81"/>
      <c r="CC63" s="81"/>
      <c r="CD63" s="81"/>
      <c r="CE63" s="81"/>
      <c r="CF63" s="81"/>
      <c r="CG63" s="81"/>
      <c r="CH63" s="81"/>
      <c r="CI63" s="81"/>
      <c r="CJ63" s="81"/>
      <c r="CK63" s="81"/>
      <c r="CL63" s="81"/>
      <c r="CM63" s="81"/>
      <c r="CN63" s="81"/>
      <c r="CO63" s="81"/>
      <c r="CP63" s="81"/>
      <c r="CQ63" s="81"/>
    </row>
    <row r="64" spans="1:95">
      <c r="A64" s="106" t="s">
        <v>72</v>
      </c>
      <c r="B64" s="23">
        <f>B54+B55+B56+B57+B58+B59+B60+B63</f>
        <v>33720</v>
      </c>
      <c r="C64" s="23">
        <f>C54+C55+C56+C57+C58+C59+C60+C63+C61</f>
        <v>45806</v>
      </c>
      <c r="D64" s="23">
        <f>D54+D55+D56+D57+D58+D59+D60+D63+D61</f>
        <v>32582</v>
      </c>
      <c r="E64" s="23">
        <f>SUM(E54:E63)</f>
        <v>50645</v>
      </c>
      <c r="F64" s="24">
        <f>SUM(F54:F63)</f>
        <v>162753</v>
      </c>
      <c r="G64" s="23">
        <f>G54+G55+G56+G57+G58+G59+G60+G63</f>
        <v>31141</v>
      </c>
      <c r="H64" s="23">
        <f>H54+H55+H56+H57+H58+H59+H60+H63</f>
        <v>35503.411749999999</v>
      </c>
      <c r="I64" s="23">
        <f>I54+I55+I56+I57+I58+I59+I60+I63</f>
        <v>32711</v>
      </c>
      <c r="J64" s="23">
        <f>J54+J55+J56+J57+J58+J59+J60+J63</f>
        <v>37538.587900000006</v>
      </c>
      <c r="K64" s="24">
        <f>SUM(K54:K63)</f>
        <v>136893.99965000001</v>
      </c>
      <c r="L64" s="23">
        <f t="shared" ref="L64:N64" si="85">L54+L55+L56+L57+L58+L59+L60+L63+L61</f>
        <v>43524.99295</v>
      </c>
      <c r="M64" s="23">
        <f t="shared" si="85"/>
        <v>33812</v>
      </c>
      <c r="N64" s="23">
        <f t="shared" si="85"/>
        <v>31219</v>
      </c>
      <c r="O64" s="23">
        <f>O54+O55+O56+O57+O58+O59+O60+O63+O61</f>
        <v>34805.00705</v>
      </c>
      <c r="P64" s="24">
        <f>SUM(P54:P63)</f>
        <v>143361</v>
      </c>
      <c r="Q64" s="23">
        <f t="shared" ref="Q64:R64" si="86">Q54+Q55+Q56+Q57+Q58+Q59+Q60+Q63+Q61</f>
        <v>28126</v>
      </c>
      <c r="R64" s="23">
        <f t="shared" si="86"/>
        <v>28555</v>
      </c>
      <c r="S64" s="23">
        <f t="shared" ref="S64" si="87">S54+S55+S56+S57+S58+S59+S60+S63+S61</f>
        <v>28340</v>
      </c>
      <c r="T64" s="23">
        <f>T54+T55+T56+T57+T58+T59+T60+T63+T61</f>
        <v>38401</v>
      </c>
      <c r="U64" s="24">
        <f>SUM(U54:U63)</f>
        <v>123422</v>
      </c>
      <c r="V64" s="23">
        <f>V54+V55+V56+V57+V58+V59+V60+V63+V61</f>
        <v>39803</v>
      </c>
      <c r="W64" s="23">
        <f>W54+W55+W56+W57+W58+W59+W60+W63+W61</f>
        <v>44137</v>
      </c>
      <c r="X64" s="23">
        <f>X54+X55+X56+X57+X58+X59+X60+X63+X61</f>
        <v>35939</v>
      </c>
      <c r="Y64" s="23">
        <f>Y54+Y55+Y56+Y57+Y58+Y59+Y60+Y63+Y61</f>
        <v>41310</v>
      </c>
      <c r="Z64" s="24">
        <f>SUM(Z54:Z63)</f>
        <v>161189</v>
      </c>
      <c r="AA64" s="23">
        <f>AA54+AA55+AA56+AA57+AA58+AA59+AA60+AA63+AA61</f>
        <v>38650</v>
      </c>
      <c r="AB64" s="23">
        <f>AB54+AB55+AB56+AB57+AB58+AB59+AB60+AB63+AB61</f>
        <v>43661</v>
      </c>
      <c r="AC64" s="23">
        <f>AC54+AC55+AC56+AC57+AC58+AC59+AC60+AC63+AC61</f>
        <v>40683</v>
      </c>
      <c r="AD64" s="23">
        <f>AD54+AD55+AD56+AD57+AD58+AD59+AD60+AD63+AD61</f>
        <v>40949</v>
      </c>
      <c r="AE64" s="24">
        <f t="shared" si="81"/>
        <v>163943</v>
      </c>
      <c r="AF64" s="23">
        <f t="shared" ref="AF64:AM64" si="88">AF54+AF55+AF56+AF57+AF58+AF59+AF60+AF63+AF61</f>
        <v>34822</v>
      </c>
      <c r="AG64" s="23">
        <f t="shared" si="88"/>
        <v>41055</v>
      </c>
      <c r="AH64" s="23">
        <f t="shared" si="88"/>
        <v>31608</v>
      </c>
      <c r="AI64" s="23">
        <f t="shared" si="88"/>
        <v>38853</v>
      </c>
      <c r="AJ64" s="24">
        <f t="shared" si="88"/>
        <v>146338</v>
      </c>
      <c r="AK64" s="23">
        <f t="shared" si="88"/>
        <v>36442</v>
      </c>
      <c r="AL64" s="23">
        <f t="shared" si="88"/>
        <v>39256</v>
      </c>
      <c r="AM64" s="23">
        <f t="shared" si="88"/>
        <v>38226</v>
      </c>
      <c r="AN64" s="23">
        <f>AN54+AN55+AN56+AN57+AN58+AN59+AN60+AN63+AN61+AN62</f>
        <v>48037</v>
      </c>
      <c r="AO64" s="24">
        <f>SUM(AO54:AO63)</f>
        <v>161961</v>
      </c>
      <c r="AP64" s="23">
        <f>AP54+AP55+AP56+AP57+AP58+AP59+AP60+AP63+AP61+AP62</f>
        <v>35860</v>
      </c>
      <c r="AQ64" s="23">
        <f>AQ54+AQ55+AQ56+AQ57+AQ58+AQ59+AQ60+AQ63+AQ61+AQ62</f>
        <v>42122</v>
      </c>
      <c r="AR64" s="82"/>
      <c r="AS64" s="82"/>
      <c r="AT64" s="82"/>
      <c r="AU64" s="82"/>
      <c r="AV64" s="82"/>
      <c r="AW64" s="82"/>
      <c r="AX64" s="82"/>
      <c r="AY64" s="82"/>
      <c r="AZ64" s="82"/>
      <c r="BA64" s="82"/>
      <c r="BB64" s="82"/>
      <c r="BC64" s="82"/>
      <c r="BD64" s="82"/>
      <c r="BE64" s="82"/>
      <c r="BF64" s="82"/>
      <c r="BG64" s="80"/>
      <c r="BH64" s="80"/>
      <c r="BI64" s="80"/>
      <c r="BJ64" s="80"/>
      <c r="BK64" s="80"/>
      <c r="BL64" s="80"/>
      <c r="BM64" s="80"/>
      <c r="BN64" s="80"/>
      <c r="BO64" s="80"/>
      <c r="BP64" s="80"/>
      <c r="BQ64" s="80"/>
      <c r="BR64" s="80"/>
      <c r="BS64" s="80"/>
      <c r="BT64" s="80"/>
      <c r="BU64" s="80"/>
      <c r="BV64" s="80"/>
      <c r="BW64" s="80"/>
      <c r="BX64" s="80"/>
      <c r="BY64" s="80"/>
      <c r="BZ64" s="80"/>
      <c r="CA64" s="80"/>
      <c r="CB64" s="80"/>
      <c r="CC64" s="80"/>
      <c r="CD64" s="80"/>
      <c r="CE64" s="80"/>
      <c r="CF64" s="80"/>
      <c r="CG64" s="80"/>
      <c r="CH64" s="80"/>
      <c r="CI64" s="80"/>
      <c r="CJ64" s="80"/>
      <c r="CK64" s="80"/>
      <c r="CL64" s="80"/>
      <c r="CM64" s="80"/>
      <c r="CN64" s="80"/>
      <c r="CO64" s="80"/>
      <c r="CP64" s="80"/>
      <c r="CQ64" s="80"/>
    </row>
    <row r="65" spans="1:95">
      <c r="A65" s="107"/>
      <c r="B65" s="34"/>
      <c r="C65" s="34"/>
      <c r="D65" s="34"/>
      <c r="E65" s="34"/>
      <c r="F65" s="35"/>
      <c r="G65" s="34"/>
      <c r="H65" s="34"/>
      <c r="I65" s="34"/>
      <c r="J65" s="34"/>
      <c r="K65" s="35"/>
      <c r="L65" s="34"/>
      <c r="M65" s="34"/>
      <c r="N65" s="34"/>
      <c r="O65" s="34"/>
      <c r="P65" s="35"/>
      <c r="Q65" s="34"/>
      <c r="R65" s="34"/>
      <c r="S65" s="34"/>
      <c r="T65" s="34"/>
      <c r="U65" s="35"/>
      <c r="V65" s="34"/>
      <c r="W65" s="34"/>
      <c r="X65" s="34"/>
      <c r="Y65" s="34"/>
      <c r="Z65" s="265"/>
      <c r="AA65" s="34"/>
      <c r="AB65" s="34"/>
      <c r="AC65" s="34"/>
      <c r="AD65" s="34"/>
      <c r="AE65" s="265"/>
      <c r="AF65" s="34"/>
      <c r="AG65" s="34"/>
      <c r="AH65" s="34"/>
      <c r="AI65" s="34"/>
      <c r="AJ65" s="265"/>
      <c r="AK65" s="34"/>
      <c r="AL65" s="34"/>
      <c r="AM65" s="34"/>
      <c r="AN65" s="346"/>
      <c r="AO65" s="265"/>
      <c r="AP65" s="34"/>
      <c r="AQ65" s="34"/>
      <c r="AR65" s="82"/>
      <c r="AS65" s="82"/>
      <c r="AT65" s="82"/>
      <c r="AU65" s="82"/>
      <c r="AV65" s="82"/>
      <c r="AW65" s="82"/>
      <c r="AX65" s="82"/>
      <c r="AY65" s="82"/>
      <c r="AZ65" s="82"/>
      <c r="BA65" s="82"/>
      <c r="BB65" s="82"/>
      <c r="BC65" s="82"/>
      <c r="BD65" s="82"/>
      <c r="BE65" s="82"/>
      <c r="BF65" s="82"/>
      <c r="BG65" s="80"/>
      <c r="BH65" s="80"/>
      <c r="BI65" s="80"/>
      <c r="BJ65" s="80"/>
      <c r="BK65" s="80"/>
      <c r="BL65" s="80"/>
      <c r="BM65" s="80"/>
      <c r="BN65" s="80"/>
      <c r="BO65" s="80"/>
      <c r="BP65" s="80"/>
      <c r="BQ65" s="80"/>
      <c r="BR65" s="80"/>
      <c r="BS65" s="80"/>
      <c r="BT65" s="80"/>
      <c r="BU65" s="80"/>
      <c r="BV65" s="80"/>
      <c r="BW65" s="80"/>
      <c r="BX65" s="80"/>
      <c r="BY65" s="80"/>
      <c r="BZ65" s="80"/>
      <c r="CA65" s="80"/>
      <c r="CB65" s="80"/>
      <c r="CC65" s="80"/>
      <c r="CD65" s="80"/>
      <c r="CE65" s="80"/>
      <c r="CF65" s="80"/>
      <c r="CG65" s="80"/>
      <c r="CH65" s="80"/>
      <c r="CI65" s="80"/>
      <c r="CJ65" s="80"/>
      <c r="CK65" s="80"/>
      <c r="CL65" s="80"/>
      <c r="CM65" s="80"/>
      <c r="CN65" s="80"/>
      <c r="CO65" s="80"/>
      <c r="CP65" s="80"/>
      <c r="CQ65" s="80"/>
    </row>
    <row r="66" spans="1:95">
      <c r="A66" s="106" t="s">
        <v>73</v>
      </c>
      <c r="B66" s="23">
        <f>B50-B64</f>
        <v>16972</v>
      </c>
      <c r="C66" s="23">
        <f>C50-C64</f>
        <v>14598</v>
      </c>
      <c r="D66" s="23">
        <f>D50-D64</f>
        <v>9608.5</v>
      </c>
      <c r="E66" s="23">
        <f t="shared" ref="E66" si="89">E50-E64</f>
        <v>3997.5</v>
      </c>
      <c r="F66" s="24">
        <f>F50-F64</f>
        <v>45176</v>
      </c>
      <c r="G66" s="23">
        <f>G50-G64</f>
        <v>13999</v>
      </c>
      <c r="H66" s="23">
        <f>H50-H64</f>
        <v>24049.588250000001</v>
      </c>
      <c r="I66" s="23">
        <f>I50-I64</f>
        <v>14409</v>
      </c>
      <c r="J66" s="23">
        <f>J50-J64</f>
        <v>24819.412099999994</v>
      </c>
      <c r="K66" s="24">
        <f t="shared" ref="K66" si="90">K50-K64</f>
        <v>77277.000349999988</v>
      </c>
      <c r="L66" s="23">
        <f>L50-L64</f>
        <v>-38438.99295</v>
      </c>
      <c r="M66" s="23">
        <f>M50-M64</f>
        <v>-41500</v>
      </c>
      <c r="N66" s="23">
        <f>N50-N64</f>
        <v>-27390</v>
      </c>
      <c r="O66" s="23">
        <f>O50-O64</f>
        <v>-14492.00705</v>
      </c>
      <c r="P66" s="24">
        <f t="shared" ref="P66" si="91">P50-P64</f>
        <v>-121821</v>
      </c>
      <c r="Q66" s="23">
        <f>Q50-Q64</f>
        <v>-10845</v>
      </c>
      <c r="R66" s="23">
        <f>R50-R64</f>
        <v>-2952</v>
      </c>
      <c r="S66" s="23">
        <f>S50-S64</f>
        <v>-856</v>
      </c>
      <c r="T66" s="23">
        <f>T50-T64</f>
        <v>25637</v>
      </c>
      <c r="U66" s="24">
        <f t="shared" ref="U66" si="92">U50-U64</f>
        <v>10984</v>
      </c>
      <c r="V66" s="23">
        <f>V50-V64</f>
        <v>-8032</v>
      </c>
      <c r="W66" s="23">
        <f>W50-W64</f>
        <v>-102</v>
      </c>
      <c r="X66" s="23">
        <f>X50-X64</f>
        <v>-4238</v>
      </c>
      <c r="Y66" s="23">
        <f>Y50-Y64</f>
        <v>7538</v>
      </c>
      <c r="Z66" s="24">
        <f t="shared" ref="Z66" si="93">Z50-Z64</f>
        <v>-4834</v>
      </c>
      <c r="AA66" s="23">
        <f>AA50-AA64</f>
        <v>11401</v>
      </c>
      <c r="AB66" s="23">
        <f>AB50-AB64</f>
        <v>14226</v>
      </c>
      <c r="AC66" s="23">
        <f>AC50-AC64</f>
        <v>22032</v>
      </c>
      <c r="AD66" s="23">
        <f>AD50-AD64</f>
        <v>2739</v>
      </c>
      <c r="AE66" s="24">
        <f>SUM(AA66:AD66)</f>
        <v>50398</v>
      </c>
      <c r="AF66" s="23">
        <f t="shared" ref="AF66:AO66" si="94">AF50-AF64</f>
        <v>12067</v>
      </c>
      <c r="AG66" s="23">
        <f t="shared" si="94"/>
        <v>2872</v>
      </c>
      <c r="AH66" s="23">
        <f t="shared" si="94"/>
        <v>19411</v>
      </c>
      <c r="AI66" s="23">
        <f t="shared" si="94"/>
        <v>9512</v>
      </c>
      <c r="AJ66" s="24">
        <f t="shared" si="94"/>
        <v>43862</v>
      </c>
      <c r="AK66" s="23">
        <f t="shared" si="94"/>
        <v>16734</v>
      </c>
      <c r="AL66" s="23">
        <f t="shared" si="94"/>
        <v>14346</v>
      </c>
      <c r="AM66" s="23">
        <f t="shared" si="94"/>
        <v>29045</v>
      </c>
      <c r="AN66" s="23">
        <f>AN50-AN64</f>
        <v>24104</v>
      </c>
      <c r="AO66" s="24">
        <f t="shared" si="94"/>
        <v>84229</v>
      </c>
      <c r="AP66" s="23">
        <f>AP50-AP64</f>
        <v>9951</v>
      </c>
      <c r="AQ66" s="23">
        <f>AQ50-AQ64</f>
        <v>20774</v>
      </c>
      <c r="AR66" s="82"/>
      <c r="AS66" s="82"/>
      <c r="AT66" s="82"/>
      <c r="AU66" s="82"/>
      <c r="AV66" s="82"/>
      <c r="AW66" s="82"/>
      <c r="AX66" s="82"/>
      <c r="AY66" s="82"/>
      <c r="AZ66" s="82"/>
      <c r="BA66" s="82"/>
      <c r="BB66" s="82"/>
      <c r="BC66" s="82"/>
      <c r="BD66" s="82"/>
      <c r="BE66" s="82"/>
      <c r="BF66" s="82"/>
      <c r="BG66" s="80"/>
      <c r="BH66" s="80"/>
      <c r="BI66" s="80"/>
      <c r="BJ66" s="80"/>
      <c r="BK66" s="80"/>
      <c r="BL66" s="80"/>
      <c r="BM66" s="80"/>
      <c r="BN66" s="80"/>
      <c r="BO66" s="80"/>
      <c r="BP66" s="80"/>
      <c r="BQ66" s="80"/>
      <c r="BR66" s="80"/>
      <c r="BS66" s="80"/>
      <c r="BT66" s="80"/>
      <c r="BU66" s="80"/>
      <c r="BV66" s="80"/>
      <c r="BW66" s="80"/>
      <c r="BX66" s="80"/>
      <c r="BY66" s="80"/>
      <c r="BZ66" s="80"/>
      <c r="CA66" s="80"/>
      <c r="CB66" s="80"/>
      <c r="CC66" s="80"/>
      <c r="CD66" s="80"/>
      <c r="CE66" s="80"/>
      <c r="CF66" s="80"/>
      <c r="CG66" s="80"/>
      <c r="CH66" s="80"/>
      <c r="CI66" s="80"/>
      <c r="CJ66" s="80"/>
      <c r="CK66" s="80"/>
      <c r="CL66" s="80"/>
      <c r="CM66" s="80"/>
      <c r="CN66" s="80"/>
      <c r="CO66" s="80"/>
      <c r="CP66" s="80"/>
      <c r="CQ66" s="80"/>
    </row>
    <row r="67" spans="1:95">
      <c r="A67" s="100"/>
      <c r="B67" s="16"/>
      <c r="C67" s="16"/>
      <c r="D67" s="16"/>
      <c r="E67" s="16"/>
      <c r="F67" s="17"/>
      <c r="G67" s="16"/>
      <c r="H67" s="16"/>
      <c r="I67" s="16"/>
      <c r="J67" s="16"/>
      <c r="K67" s="17"/>
      <c r="L67" s="16"/>
      <c r="M67" s="16"/>
      <c r="N67" s="16"/>
      <c r="O67" s="16"/>
      <c r="P67" s="17"/>
      <c r="Q67" s="16"/>
      <c r="R67" s="16"/>
      <c r="S67" s="16"/>
      <c r="T67" s="16"/>
      <c r="U67" s="17"/>
      <c r="V67" s="16"/>
      <c r="W67" s="16"/>
      <c r="X67" s="16"/>
      <c r="Y67" s="16"/>
      <c r="Z67" s="17"/>
      <c r="AA67" s="16"/>
      <c r="AB67" s="16"/>
      <c r="AC67" s="16"/>
      <c r="AD67" s="16"/>
      <c r="AE67" s="17"/>
      <c r="AF67" s="16"/>
      <c r="AG67" s="16"/>
      <c r="AH67" s="16"/>
      <c r="AI67" s="16"/>
      <c r="AJ67" s="17"/>
      <c r="AK67" s="16"/>
      <c r="AL67" s="16"/>
      <c r="AM67" s="16"/>
      <c r="AN67" s="16"/>
      <c r="AO67" s="17"/>
      <c r="AP67" s="16"/>
      <c r="AQ67" s="16"/>
      <c r="AR67" s="82"/>
      <c r="AS67" s="82"/>
      <c r="AT67" s="82"/>
      <c r="AU67" s="82"/>
      <c r="AV67" s="82"/>
      <c r="AW67" s="82"/>
      <c r="AX67" s="82"/>
      <c r="AY67" s="82"/>
      <c r="AZ67" s="82"/>
      <c r="BA67" s="82"/>
      <c r="BB67" s="82"/>
      <c r="BC67" s="82"/>
      <c r="BD67" s="82"/>
      <c r="BE67" s="82"/>
      <c r="BF67" s="82"/>
      <c r="BG67" s="80"/>
      <c r="BH67" s="80"/>
      <c r="BI67" s="80"/>
      <c r="BJ67" s="80"/>
      <c r="BK67" s="80"/>
      <c r="BL67" s="80"/>
      <c r="BM67" s="80"/>
      <c r="BN67" s="80"/>
      <c r="BO67" s="80"/>
      <c r="BP67" s="80"/>
      <c r="BQ67" s="80"/>
      <c r="BR67" s="80"/>
      <c r="BS67" s="80"/>
      <c r="BT67" s="80"/>
      <c r="BU67" s="80"/>
      <c r="BV67" s="80"/>
      <c r="BW67" s="80"/>
      <c r="BX67" s="80"/>
      <c r="BY67" s="80"/>
      <c r="BZ67" s="80"/>
      <c r="CA67" s="80"/>
      <c r="CB67" s="80"/>
      <c r="CC67" s="80"/>
      <c r="CD67" s="80"/>
      <c r="CE67" s="80"/>
      <c r="CF67" s="80"/>
      <c r="CG67" s="80"/>
      <c r="CH67" s="80"/>
      <c r="CI67" s="80"/>
      <c r="CJ67" s="80"/>
      <c r="CK67" s="80"/>
      <c r="CL67" s="80"/>
      <c r="CM67" s="80"/>
      <c r="CN67" s="80"/>
      <c r="CO67" s="80"/>
      <c r="CP67" s="80"/>
      <c r="CQ67" s="80"/>
    </row>
    <row r="68" spans="1:95">
      <c r="A68" s="101" t="s">
        <v>74</v>
      </c>
      <c r="B68" s="9">
        <v>0</v>
      </c>
      <c r="C68" s="9">
        <v>0</v>
      </c>
      <c r="D68" s="43">
        <v>0</v>
      </c>
      <c r="E68" s="9">
        <v>0</v>
      </c>
      <c r="F68" s="63">
        <v>0</v>
      </c>
      <c r="G68" s="9">
        <v>2491</v>
      </c>
      <c r="H68" s="9">
        <v>-4543.8420199999991</v>
      </c>
      <c r="I68" s="43">
        <v>-490</v>
      </c>
      <c r="J68" s="9">
        <v>2026.2690500000001</v>
      </c>
      <c r="K68" s="63">
        <f>G68+H68+I68+J68</f>
        <v>-516.57296999999903</v>
      </c>
      <c r="L68" s="9">
        <v>-4539.4100899999994</v>
      </c>
      <c r="M68" s="9">
        <v>2025</v>
      </c>
      <c r="N68" s="43">
        <v>1575</v>
      </c>
      <c r="O68" s="9">
        <v>-1141.5899100000006</v>
      </c>
      <c r="P68" s="63">
        <f>L68+M68+N68+O68</f>
        <v>-2081</v>
      </c>
      <c r="Q68" s="9">
        <v>5248</v>
      </c>
      <c r="R68" s="9">
        <v>33</v>
      </c>
      <c r="S68" s="43">
        <v>30</v>
      </c>
      <c r="T68" s="9">
        <v>29</v>
      </c>
      <c r="U68" s="63">
        <f>Q68+R68+S68+T68</f>
        <v>5340</v>
      </c>
      <c r="V68" s="9">
        <v>34</v>
      </c>
      <c r="W68" s="9">
        <v>30</v>
      </c>
      <c r="X68" s="43">
        <v>35</v>
      </c>
      <c r="Y68" s="9">
        <v>-29</v>
      </c>
      <c r="Z68" s="63">
        <f>V68+W68+X68+Y68</f>
        <v>70</v>
      </c>
      <c r="AA68" s="9">
        <v>44</v>
      </c>
      <c r="AB68" s="9">
        <v>28</v>
      </c>
      <c r="AC68" s="9">
        <v>364</v>
      </c>
      <c r="AD68" s="9">
        <v>29</v>
      </c>
      <c r="AE68" s="63">
        <f>SUM(AA68:AD68)</f>
        <v>465</v>
      </c>
      <c r="AF68" s="9">
        <v>30</v>
      </c>
      <c r="AG68" s="9">
        <v>32</v>
      </c>
      <c r="AH68" s="9">
        <v>32</v>
      </c>
      <c r="AI68" s="9">
        <v>33</v>
      </c>
      <c r="AJ68" s="63">
        <f>SUM(AF68:AI68)</f>
        <v>127</v>
      </c>
      <c r="AK68" s="9">
        <v>32</v>
      </c>
      <c r="AL68" s="9">
        <v>33</v>
      </c>
      <c r="AM68" s="9">
        <v>34</v>
      </c>
      <c r="AN68" s="9">
        <v>-966</v>
      </c>
      <c r="AO68" s="63">
        <f>SUM(AK68:AN68)</f>
        <v>-867</v>
      </c>
      <c r="AP68" s="9">
        <v>36</v>
      </c>
      <c r="AQ68" s="9">
        <v>18</v>
      </c>
      <c r="AR68" s="82"/>
      <c r="AS68" s="82"/>
      <c r="AT68" s="82"/>
      <c r="AU68" s="82"/>
      <c r="AV68" s="82"/>
      <c r="AW68" s="82"/>
      <c r="AX68" s="82"/>
      <c r="AY68" s="82"/>
      <c r="AZ68" s="82"/>
      <c r="BA68" s="82"/>
      <c r="BB68" s="82"/>
      <c r="BC68" s="82"/>
      <c r="BD68" s="82"/>
      <c r="BE68" s="82"/>
      <c r="BF68" s="82"/>
      <c r="BG68" s="80"/>
      <c r="BH68" s="80"/>
      <c r="BI68" s="80"/>
      <c r="BJ68" s="80"/>
      <c r="BK68" s="80"/>
      <c r="BL68" s="80"/>
      <c r="BM68" s="80"/>
      <c r="BN68" s="80"/>
      <c r="BO68" s="80"/>
      <c r="BP68" s="80"/>
      <c r="BQ68" s="80"/>
      <c r="BR68" s="80"/>
      <c r="BS68" s="80"/>
      <c r="BT68" s="80"/>
      <c r="BU68" s="80"/>
      <c r="BV68" s="80"/>
      <c r="BW68" s="80"/>
      <c r="BX68" s="80"/>
      <c r="BY68" s="80"/>
      <c r="BZ68" s="80"/>
      <c r="CA68" s="80"/>
      <c r="CB68" s="80"/>
      <c r="CC68" s="80"/>
      <c r="CD68" s="80"/>
      <c r="CE68" s="80"/>
      <c r="CF68" s="80"/>
      <c r="CG68" s="80"/>
      <c r="CH68" s="80"/>
      <c r="CI68" s="80"/>
      <c r="CJ68" s="80"/>
      <c r="CK68" s="80"/>
      <c r="CL68" s="80"/>
      <c r="CM68" s="80"/>
      <c r="CN68" s="80"/>
      <c r="CO68" s="80"/>
      <c r="CP68" s="80"/>
      <c r="CQ68" s="80"/>
    </row>
    <row r="69" spans="1:95">
      <c r="A69" s="101" t="s">
        <v>75</v>
      </c>
      <c r="B69" s="9">
        <v>0</v>
      </c>
      <c r="C69" s="9">
        <v>0</v>
      </c>
      <c r="D69" s="43">
        <v>0</v>
      </c>
      <c r="E69" s="9">
        <v>-499</v>
      </c>
      <c r="F69" s="63">
        <v>-499</v>
      </c>
      <c r="G69" s="9">
        <v>-160</v>
      </c>
      <c r="H69" s="9">
        <v>-159.77170999999998</v>
      </c>
      <c r="I69" s="43">
        <v>-160</v>
      </c>
      <c r="J69" s="9">
        <v>-257.49173999999999</v>
      </c>
      <c r="K69" s="63">
        <f>G69+H69+I69+J69</f>
        <v>-737.26344999999992</v>
      </c>
      <c r="L69" s="9">
        <v>-116</v>
      </c>
      <c r="M69" s="9">
        <v>-129.78393</v>
      </c>
      <c r="N69" s="43">
        <v>-186</v>
      </c>
      <c r="O69" s="9">
        <v>-168.21607</v>
      </c>
      <c r="P69" s="63">
        <f>L69+M69+N69+O69</f>
        <v>-600</v>
      </c>
      <c r="Q69" s="9">
        <v>-114</v>
      </c>
      <c r="R69" s="9">
        <v>-116</v>
      </c>
      <c r="S69" s="43">
        <v>-117</v>
      </c>
      <c r="T69" s="9">
        <v>-116</v>
      </c>
      <c r="U69" s="63">
        <f>Q69+R69+S69+T69</f>
        <v>-463</v>
      </c>
      <c r="V69" s="9">
        <v>-139</v>
      </c>
      <c r="W69" s="9">
        <v>-138</v>
      </c>
      <c r="X69" s="43">
        <v>-140</v>
      </c>
      <c r="Y69" s="9">
        <v>-139</v>
      </c>
      <c r="Z69" s="63">
        <f>V69+W69+X69+Y69</f>
        <v>-556</v>
      </c>
      <c r="AA69" s="9">
        <v>-77</v>
      </c>
      <c r="AB69" s="9">
        <v>-78</v>
      </c>
      <c r="AC69" s="9">
        <v>-77</v>
      </c>
      <c r="AD69" s="9">
        <v>-179</v>
      </c>
      <c r="AE69" s="63">
        <f>SUM(AA69:AD69)</f>
        <v>-411</v>
      </c>
      <c r="AF69" s="9">
        <v>-107</v>
      </c>
      <c r="AG69" s="9">
        <v>-107</v>
      </c>
      <c r="AH69" s="9">
        <v>-109</v>
      </c>
      <c r="AI69" s="9">
        <v>-64</v>
      </c>
      <c r="AJ69" s="63">
        <f>SUM(AF69:AI69)</f>
        <v>-387</v>
      </c>
      <c r="AK69" s="9">
        <v>-70</v>
      </c>
      <c r="AL69" s="9">
        <v>-133</v>
      </c>
      <c r="AM69" s="9">
        <v>17</v>
      </c>
      <c r="AN69" s="9">
        <v>-57</v>
      </c>
      <c r="AO69" s="63">
        <f>SUM(AK69:AN69)</f>
        <v>-243</v>
      </c>
      <c r="AP69" s="9">
        <v>-67</v>
      </c>
      <c r="AQ69" s="9">
        <v>-67</v>
      </c>
      <c r="AR69" s="82"/>
      <c r="AS69" s="82"/>
      <c r="AT69" s="82"/>
      <c r="AU69" s="82"/>
      <c r="AV69" s="82"/>
      <c r="AW69" s="82"/>
      <c r="AX69" s="82"/>
      <c r="AY69" s="82"/>
      <c r="AZ69" s="82"/>
      <c r="BA69" s="82"/>
      <c r="BB69" s="82"/>
      <c r="BC69" s="82"/>
      <c r="BD69" s="82"/>
      <c r="BE69" s="82"/>
      <c r="BF69" s="82"/>
      <c r="BG69" s="80"/>
      <c r="BH69" s="80"/>
      <c r="BI69" s="80"/>
      <c r="BJ69" s="80"/>
      <c r="BK69" s="80"/>
      <c r="BL69" s="80"/>
      <c r="BM69" s="80"/>
      <c r="BN69" s="80"/>
      <c r="BO69" s="80"/>
      <c r="BP69" s="80"/>
      <c r="BQ69" s="80"/>
      <c r="BR69" s="80"/>
      <c r="BS69" s="80"/>
      <c r="BT69" s="80"/>
      <c r="BU69" s="80"/>
      <c r="BV69" s="80"/>
      <c r="BW69" s="80"/>
      <c r="BX69" s="80"/>
      <c r="BY69" s="80"/>
      <c r="BZ69" s="80"/>
      <c r="CA69" s="80"/>
      <c r="CB69" s="80"/>
      <c r="CC69" s="80"/>
      <c r="CD69" s="80"/>
      <c r="CE69" s="80"/>
      <c r="CF69" s="80"/>
      <c r="CG69" s="80"/>
      <c r="CH69" s="80"/>
      <c r="CI69" s="80"/>
      <c r="CJ69" s="80"/>
      <c r="CK69" s="80"/>
      <c r="CL69" s="80"/>
      <c r="CM69" s="80"/>
      <c r="CN69" s="80"/>
      <c r="CO69" s="80"/>
      <c r="CP69" s="80"/>
      <c r="CQ69" s="80"/>
    </row>
    <row r="70" spans="1:95">
      <c r="A70" s="101" t="s">
        <v>76</v>
      </c>
      <c r="B70" s="9">
        <v>247</v>
      </c>
      <c r="C70" s="9">
        <v>243</v>
      </c>
      <c r="D70" s="43">
        <v>631</v>
      </c>
      <c r="E70" s="9">
        <v>723</v>
      </c>
      <c r="F70" s="63">
        <f>SUM(B70:E70)</f>
        <v>1844</v>
      </c>
      <c r="G70" s="9">
        <v>570</v>
      </c>
      <c r="H70" s="9">
        <v>572</v>
      </c>
      <c r="I70" s="43">
        <v>490</v>
      </c>
      <c r="J70" s="9">
        <v>472.62343000000004</v>
      </c>
      <c r="K70" s="63">
        <f t="shared" ref="K70:K71" si="95">G70+H70+I70+J70</f>
        <v>2104.6234300000001</v>
      </c>
      <c r="L70" s="9">
        <v>365.49</v>
      </c>
      <c r="M70" s="9">
        <v>891</v>
      </c>
      <c r="N70" s="43">
        <v>586</v>
      </c>
      <c r="O70" s="9">
        <v>545.51</v>
      </c>
      <c r="P70" s="63">
        <f t="shared" ref="P70:P71" si="96">L70+M70+N70+O70</f>
        <v>2388</v>
      </c>
      <c r="Q70" s="9">
        <v>583</v>
      </c>
      <c r="R70" s="9">
        <v>559</v>
      </c>
      <c r="S70" s="43">
        <v>538</v>
      </c>
      <c r="T70" s="9">
        <v>538</v>
      </c>
      <c r="U70" s="63">
        <f t="shared" ref="U70:U71" si="97">Q70+R70+S70+T70</f>
        <v>2218</v>
      </c>
      <c r="V70" s="9">
        <v>502</v>
      </c>
      <c r="W70" s="9">
        <v>417</v>
      </c>
      <c r="X70" s="43">
        <v>257</v>
      </c>
      <c r="Y70" s="9">
        <v>252</v>
      </c>
      <c r="Z70" s="63">
        <f t="shared" ref="Z70:Z71" si="98">V70+W70+X70+Y70</f>
        <v>1428</v>
      </c>
      <c r="AA70" s="9">
        <v>407</v>
      </c>
      <c r="AB70" s="9">
        <v>693</v>
      </c>
      <c r="AC70" s="9">
        <v>738</v>
      </c>
      <c r="AD70" s="9">
        <v>648</v>
      </c>
      <c r="AE70" s="63">
        <f>SUM(AA70:AD70)</f>
        <v>2486</v>
      </c>
      <c r="AF70" s="9">
        <v>534</v>
      </c>
      <c r="AG70" s="9">
        <v>561</v>
      </c>
      <c r="AH70" s="9">
        <v>625</v>
      </c>
      <c r="AI70" s="9">
        <v>460</v>
      </c>
      <c r="AJ70" s="63">
        <f t="shared" ref="AJ70:AJ71" si="99">SUM(AF70:AI70)</f>
        <v>2180</v>
      </c>
      <c r="AK70" s="9">
        <v>540</v>
      </c>
      <c r="AL70" s="9">
        <v>1114</v>
      </c>
      <c r="AM70" s="9">
        <v>557</v>
      </c>
      <c r="AN70" s="9">
        <v>589</v>
      </c>
      <c r="AO70" s="63">
        <f t="shared" ref="AO70:AO71" si="100">SUM(AK70:AN70)</f>
        <v>2800</v>
      </c>
      <c r="AP70" s="9">
        <v>468</v>
      </c>
      <c r="AQ70" s="9">
        <v>651</v>
      </c>
      <c r="AR70" s="82"/>
      <c r="AS70" s="82"/>
      <c r="AT70" s="82"/>
      <c r="AU70" s="82"/>
      <c r="AV70" s="82"/>
      <c r="AW70" s="82"/>
      <c r="AX70" s="82"/>
      <c r="AY70" s="82"/>
      <c r="AZ70" s="82"/>
      <c r="BA70" s="82"/>
      <c r="BB70" s="82"/>
      <c r="BC70" s="82"/>
      <c r="BD70" s="82"/>
      <c r="BE70" s="82"/>
      <c r="BF70" s="82"/>
      <c r="BG70" s="80"/>
      <c r="BH70" s="80"/>
      <c r="BI70" s="80"/>
      <c r="BJ70" s="80"/>
      <c r="BK70" s="80"/>
      <c r="BL70" s="80"/>
      <c r="BM70" s="80"/>
      <c r="BN70" s="80"/>
      <c r="BO70" s="80"/>
      <c r="BP70" s="80"/>
      <c r="BQ70" s="80"/>
      <c r="BR70" s="80"/>
      <c r="BS70" s="80"/>
      <c r="BT70" s="80"/>
      <c r="BU70" s="80"/>
      <c r="BV70" s="80"/>
      <c r="BW70" s="80"/>
      <c r="BX70" s="80"/>
      <c r="BY70" s="80"/>
      <c r="BZ70" s="80"/>
      <c r="CA70" s="80"/>
      <c r="CB70" s="80"/>
      <c r="CC70" s="80"/>
      <c r="CD70" s="80"/>
      <c r="CE70" s="80"/>
      <c r="CF70" s="80"/>
      <c r="CG70" s="80"/>
      <c r="CH70" s="80"/>
      <c r="CI70" s="80"/>
      <c r="CJ70" s="80"/>
      <c r="CK70" s="80"/>
      <c r="CL70" s="80"/>
      <c r="CM70" s="80"/>
      <c r="CN70" s="80"/>
      <c r="CO70" s="80"/>
      <c r="CP70" s="80"/>
      <c r="CQ70" s="80"/>
    </row>
    <row r="71" spans="1:95">
      <c r="A71" s="101" t="s">
        <v>77</v>
      </c>
      <c r="B71" s="9">
        <v>-494</v>
      </c>
      <c r="C71" s="9">
        <v>-851</v>
      </c>
      <c r="D71" s="9">
        <v>-958</v>
      </c>
      <c r="E71" s="9">
        <v>-613</v>
      </c>
      <c r="F71" s="63">
        <f>SUM(B71:E71)</f>
        <v>-2916</v>
      </c>
      <c r="G71" s="9">
        <v>-681</v>
      </c>
      <c r="H71" s="9">
        <v>-636.20756000000006</v>
      </c>
      <c r="I71" s="43">
        <v>-489</v>
      </c>
      <c r="J71" s="9">
        <v>-986.58184999999992</v>
      </c>
      <c r="K71" s="63">
        <f t="shared" si="95"/>
        <v>-2792.7894099999999</v>
      </c>
      <c r="L71" s="9">
        <v>-648</v>
      </c>
      <c r="M71" s="9">
        <v>-1581</v>
      </c>
      <c r="N71" s="43">
        <v>-2391</v>
      </c>
      <c r="O71" s="9">
        <v>-2390</v>
      </c>
      <c r="P71" s="63">
        <f t="shared" si="96"/>
        <v>-7010</v>
      </c>
      <c r="Q71" s="9">
        <v>-2304</v>
      </c>
      <c r="R71" s="9">
        <v>-1690</v>
      </c>
      <c r="S71" s="43">
        <v>-1540</v>
      </c>
      <c r="T71" s="9">
        <v>-1558</v>
      </c>
      <c r="U71" s="63">
        <f t="shared" si="97"/>
        <v>-7092</v>
      </c>
      <c r="V71" s="9">
        <v>-1705</v>
      </c>
      <c r="W71" s="9">
        <v>-1326</v>
      </c>
      <c r="X71" s="43">
        <v>-1323</v>
      </c>
      <c r="Y71" s="9">
        <v>-1523</v>
      </c>
      <c r="Z71" s="63">
        <f t="shared" si="98"/>
        <v>-5877</v>
      </c>
      <c r="AA71" s="9">
        <v>-1767</v>
      </c>
      <c r="AB71" s="9">
        <v>-1795</v>
      </c>
      <c r="AC71" s="9">
        <v>-1483</v>
      </c>
      <c r="AD71" s="9">
        <v>-1776</v>
      </c>
      <c r="AE71" s="63">
        <f>SUM(AA71:AD71)</f>
        <v>-6821</v>
      </c>
      <c r="AF71" s="9">
        <v>-1945</v>
      </c>
      <c r="AG71" s="9">
        <v>-2282</v>
      </c>
      <c r="AH71" s="9">
        <v>-2240</v>
      </c>
      <c r="AI71" s="9">
        <v>-1617</v>
      </c>
      <c r="AJ71" s="63">
        <f t="shared" si="99"/>
        <v>-8084</v>
      </c>
      <c r="AK71" s="9">
        <v>-1801</v>
      </c>
      <c r="AL71" s="9">
        <v>-1927</v>
      </c>
      <c r="AM71" s="9">
        <v>-1832</v>
      </c>
      <c r="AN71" s="9">
        <v>-1802</v>
      </c>
      <c r="AO71" s="63">
        <f t="shared" si="100"/>
        <v>-7362</v>
      </c>
      <c r="AP71" s="9">
        <v>-1896</v>
      </c>
      <c r="AQ71" s="9">
        <v>-1961</v>
      </c>
      <c r="AR71" s="82"/>
      <c r="AS71" s="82"/>
      <c r="AT71" s="82"/>
      <c r="AU71" s="82"/>
      <c r="AV71" s="82"/>
      <c r="AW71" s="82"/>
      <c r="AX71" s="82"/>
      <c r="AY71" s="82"/>
      <c r="AZ71" s="82"/>
      <c r="BA71" s="82"/>
      <c r="BB71" s="82"/>
      <c r="BC71" s="82"/>
      <c r="BD71" s="82"/>
      <c r="BE71" s="82"/>
      <c r="BF71" s="82"/>
      <c r="BG71" s="80"/>
      <c r="BH71" s="80"/>
      <c r="BI71" s="80"/>
      <c r="BJ71" s="80"/>
      <c r="BK71" s="80"/>
      <c r="BL71" s="80"/>
      <c r="BM71" s="80"/>
      <c r="BN71" s="80"/>
      <c r="BO71" s="80"/>
      <c r="BP71" s="80"/>
      <c r="BQ71" s="80"/>
      <c r="BR71" s="80"/>
      <c r="BS71" s="80"/>
      <c r="BT71" s="80"/>
      <c r="BU71" s="80"/>
      <c r="BV71" s="80"/>
      <c r="BW71" s="80"/>
      <c r="BX71" s="80"/>
      <c r="BY71" s="80"/>
      <c r="BZ71" s="80"/>
      <c r="CA71" s="80"/>
      <c r="CB71" s="80"/>
      <c r="CC71" s="80"/>
      <c r="CD71" s="80"/>
      <c r="CE71" s="80"/>
      <c r="CF71" s="80"/>
      <c r="CG71" s="80"/>
      <c r="CH71" s="80"/>
      <c r="CI71" s="80"/>
      <c r="CJ71" s="80"/>
      <c r="CK71" s="80"/>
      <c r="CL71" s="80"/>
      <c r="CM71" s="80"/>
      <c r="CN71" s="80"/>
      <c r="CO71" s="80"/>
      <c r="CP71" s="80"/>
      <c r="CQ71" s="80"/>
    </row>
    <row r="72" spans="1:95">
      <c r="A72" s="101" t="s">
        <v>78</v>
      </c>
      <c r="B72" s="9">
        <v>0</v>
      </c>
      <c r="C72" s="9">
        <v>0</v>
      </c>
      <c r="D72" s="9">
        <v>0</v>
      </c>
      <c r="E72" s="9">
        <v>0</v>
      </c>
      <c r="F72" s="63">
        <v>0</v>
      </c>
      <c r="G72" s="9">
        <v>0</v>
      </c>
      <c r="H72" s="9">
        <v>0</v>
      </c>
      <c r="I72" s="9">
        <v>0</v>
      </c>
      <c r="J72" s="9">
        <v>0</v>
      </c>
      <c r="K72" s="63">
        <v>0</v>
      </c>
      <c r="L72" s="9">
        <v>0</v>
      </c>
      <c r="M72" s="9">
        <v>0</v>
      </c>
      <c r="N72" s="9">
        <v>0</v>
      </c>
      <c r="O72" s="9">
        <v>0</v>
      </c>
      <c r="P72" s="63">
        <v>0</v>
      </c>
      <c r="Q72" s="9">
        <v>0</v>
      </c>
      <c r="R72" s="9">
        <v>0</v>
      </c>
      <c r="S72" s="9">
        <v>0</v>
      </c>
      <c r="T72" s="9">
        <v>0</v>
      </c>
      <c r="U72" s="63">
        <v>0</v>
      </c>
      <c r="V72" s="9">
        <v>0</v>
      </c>
      <c r="W72" s="9">
        <v>0</v>
      </c>
      <c r="X72" s="9">
        <v>0</v>
      </c>
      <c r="Y72" s="9">
        <v>0</v>
      </c>
      <c r="Z72" s="63">
        <v>0</v>
      </c>
      <c r="AA72" s="9">
        <v>0</v>
      </c>
      <c r="AB72" s="9">
        <v>0</v>
      </c>
      <c r="AC72" s="9">
        <v>0</v>
      </c>
      <c r="AD72" s="9">
        <v>0</v>
      </c>
      <c r="AE72" s="63">
        <v>0</v>
      </c>
      <c r="AF72" s="9">
        <v>0</v>
      </c>
      <c r="AG72" s="9">
        <v>0</v>
      </c>
      <c r="AH72" s="9">
        <v>0</v>
      </c>
      <c r="AI72" s="9">
        <v>0</v>
      </c>
      <c r="AJ72" s="63">
        <v>0</v>
      </c>
      <c r="AK72" s="9">
        <v>0</v>
      </c>
      <c r="AL72" s="9">
        <v>0</v>
      </c>
      <c r="AM72" s="9">
        <v>0</v>
      </c>
      <c r="AN72" s="9">
        <v>-15264</v>
      </c>
      <c r="AO72" s="63">
        <f>SUM(AK72:AN72)</f>
        <v>-15264</v>
      </c>
      <c r="AP72" s="9">
        <v>0</v>
      </c>
      <c r="AQ72" s="9">
        <v>0</v>
      </c>
      <c r="AR72" s="82"/>
      <c r="AS72" s="82"/>
      <c r="AT72" s="82"/>
      <c r="AU72" s="82"/>
      <c r="AV72" s="82"/>
      <c r="AW72" s="82"/>
      <c r="AX72" s="82"/>
      <c r="AY72" s="82"/>
      <c r="AZ72" s="82"/>
      <c r="BA72" s="82"/>
      <c r="BB72" s="82"/>
      <c r="BC72" s="82"/>
      <c r="BD72" s="82"/>
      <c r="BE72" s="82"/>
      <c r="BF72" s="82"/>
      <c r="BG72" s="80"/>
      <c r="BH72" s="80"/>
      <c r="BI72" s="80"/>
      <c r="BJ72" s="80"/>
      <c r="BK72" s="80"/>
      <c r="BL72" s="80"/>
      <c r="BM72" s="80"/>
      <c r="BN72" s="80"/>
      <c r="BO72" s="80"/>
      <c r="BP72" s="80"/>
      <c r="BQ72" s="80"/>
      <c r="BR72" s="80"/>
      <c r="BS72" s="80"/>
      <c r="BT72" s="80"/>
      <c r="BU72" s="80"/>
      <c r="BV72" s="80"/>
      <c r="BW72" s="80"/>
      <c r="BX72" s="80"/>
      <c r="BY72" s="80"/>
      <c r="BZ72" s="80"/>
      <c r="CA72" s="80"/>
      <c r="CB72" s="80"/>
      <c r="CC72" s="80"/>
      <c r="CD72" s="80"/>
      <c r="CE72" s="80"/>
      <c r="CF72" s="80"/>
      <c r="CG72" s="80"/>
      <c r="CH72" s="80"/>
      <c r="CI72" s="80"/>
      <c r="CJ72" s="80"/>
      <c r="CK72" s="80"/>
      <c r="CL72" s="80"/>
      <c r="CM72" s="80"/>
      <c r="CN72" s="80"/>
      <c r="CO72" s="80"/>
      <c r="CP72" s="80"/>
      <c r="CQ72" s="80"/>
    </row>
    <row r="73" spans="1:95">
      <c r="A73" s="106" t="s">
        <v>79</v>
      </c>
      <c r="B73" s="23">
        <f t="shared" ref="B73:E73" si="101">B66+SUM(B68:B71)</f>
        <v>16725</v>
      </c>
      <c r="C73" s="23">
        <f t="shared" si="101"/>
        <v>13990</v>
      </c>
      <c r="D73" s="23">
        <f t="shared" si="101"/>
        <v>9281.5</v>
      </c>
      <c r="E73" s="23">
        <f t="shared" si="101"/>
        <v>3608.5</v>
      </c>
      <c r="F73" s="24">
        <f>F66+SUM(F68:F72)</f>
        <v>43605</v>
      </c>
      <c r="G73" s="23">
        <f t="shared" ref="G73:J73" si="102">G66+SUM(G68:G71)</f>
        <v>16219</v>
      </c>
      <c r="H73" s="23">
        <f t="shared" si="102"/>
        <v>19281.766960000001</v>
      </c>
      <c r="I73" s="23">
        <f t="shared" si="102"/>
        <v>13760</v>
      </c>
      <c r="J73" s="23">
        <f t="shared" si="102"/>
        <v>26074.230989999993</v>
      </c>
      <c r="K73" s="24">
        <f>K66+SUM(K68:K72)</f>
        <v>75334.99794999999</v>
      </c>
      <c r="L73" s="23">
        <f t="shared" ref="L73:O73" si="103">L66+SUM(L68:L71)</f>
        <v>-43376.913039999999</v>
      </c>
      <c r="M73" s="23">
        <f t="shared" si="103"/>
        <v>-40294.783929999998</v>
      </c>
      <c r="N73" s="23">
        <f t="shared" si="103"/>
        <v>-27806</v>
      </c>
      <c r="O73" s="23">
        <f t="shared" si="103"/>
        <v>-17646.303030000003</v>
      </c>
      <c r="P73" s="24">
        <f>P66+SUM(P68:P72)</f>
        <v>-129124</v>
      </c>
      <c r="Q73" s="23">
        <f t="shared" ref="Q73:T73" si="104">Q66+SUM(Q68:Q71)</f>
        <v>-7432</v>
      </c>
      <c r="R73" s="23">
        <f t="shared" si="104"/>
        <v>-4166</v>
      </c>
      <c r="S73" s="23">
        <f t="shared" si="104"/>
        <v>-1945</v>
      </c>
      <c r="T73" s="23">
        <f t="shared" si="104"/>
        <v>24530</v>
      </c>
      <c r="U73" s="24">
        <f>U66+SUM(U68:U72)</f>
        <v>10987</v>
      </c>
      <c r="V73" s="23">
        <f t="shared" ref="V73:Y73" si="105">V66+SUM(V68:V71)</f>
        <v>-9340</v>
      </c>
      <c r="W73" s="23">
        <f t="shared" si="105"/>
        <v>-1119</v>
      </c>
      <c r="X73" s="23">
        <f t="shared" si="105"/>
        <v>-5409</v>
      </c>
      <c r="Y73" s="23">
        <f t="shared" si="105"/>
        <v>6099</v>
      </c>
      <c r="Z73" s="24">
        <f>Z66+SUM(Z68:Z72)</f>
        <v>-9769</v>
      </c>
      <c r="AA73" s="23">
        <f t="shared" ref="AA73:AD73" si="106">AA66+SUM(AA68:AA71)</f>
        <v>10008</v>
      </c>
      <c r="AB73" s="23">
        <f t="shared" si="106"/>
        <v>13074</v>
      </c>
      <c r="AC73" s="23">
        <f t="shared" si="106"/>
        <v>21574</v>
      </c>
      <c r="AD73" s="23">
        <f t="shared" si="106"/>
        <v>1461</v>
      </c>
      <c r="AE73" s="24">
        <f>AE66+SUM(AE68:AE72)</f>
        <v>46117</v>
      </c>
      <c r="AF73" s="23">
        <f t="shared" ref="AF73:AM73" si="107">AF66+SUM(AF68:AF71)</f>
        <v>10579</v>
      </c>
      <c r="AG73" s="23">
        <f t="shared" si="107"/>
        <v>1076</v>
      </c>
      <c r="AH73" s="23">
        <f t="shared" si="107"/>
        <v>17719</v>
      </c>
      <c r="AI73" s="23">
        <f t="shared" si="107"/>
        <v>8324</v>
      </c>
      <c r="AJ73" s="24">
        <f>AJ66+SUM(AJ68:AJ72)</f>
        <v>37698</v>
      </c>
      <c r="AK73" s="23">
        <f t="shared" si="107"/>
        <v>15435</v>
      </c>
      <c r="AL73" s="23">
        <f t="shared" si="107"/>
        <v>13433</v>
      </c>
      <c r="AM73" s="23">
        <f t="shared" si="107"/>
        <v>27821</v>
      </c>
      <c r="AN73" s="23">
        <f>AN66+SUM(AN68:AN72)</f>
        <v>6604</v>
      </c>
      <c r="AO73" s="24">
        <f>AO66+SUM(AO68:AO72)</f>
        <v>63293</v>
      </c>
      <c r="AP73" s="23">
        <f>AP66+SUM(AP68:AP72)</f>
        <v>8492</v>
      </c>
      <c r="AQ73" s="23">
        <f>AQ66+SUM(AQ68:AQ72)</f>
        <v>19415</v>
      </c>
      <c r="AR73" s="82"/>
      <c r="AS73" s="82"/>
      <c r="AT73" s="82"/>
      <c r="AU73" s="82"/>
      <c r="AV73" s="82"/>
      <c r="AW73" s="82"/>
      <c r="AX73" s="82"/>
      <c r="AY73" s="82"/>
      <c r="AZ73" s="82"/>
      <c r="BA73" s="82"/>
      <c r="BB73" s="82"/>
      <c r="BC73" s="82"/>
      <c r="BD73" s="82"/>
      <c r="BE73" s="82"/>
      <c r="BF73" s="82"/>
      <c r="BG73" s="80"/>
      <c r="BH73" s="80"/>
      <c r="BI73" s="80"/>
      <c r="BJ73" s="80"/>
      <c r="BK73" s="80"/>
      <c r="BL73" s="80"/>
      <c r="BM73" s="80"/>
      <c r="BN73" s="80"/>
      <c r="BO73" s="80"/>
      <c r="BP73" s="80"/>
      <c r="BQ73" s="80"/>
      <c r="BR73" s="80"/>
      <c r="BS73" s="80"/>
      <c r="BT73" s="80"/>
      <c r="BU73" s="80"/>
      <c r="BV73" s="80"/>
      <c r="BW73" s="80"/>
      <c r="BX73" s="80"/>
      <c r="BY73" s="80"/>
      <c r="BZ73" s="80"/>
      <c r="CA73" s="80"/>
      <c r="CB73" s="80"/>
      <c r="CC73" s="80"/>
      <c r="CD73" s="80"/>
      <c r="CE73" s="80"/>
      <c r="CF73" s="80"/>
      <c r="CG73" s="80"/>
      <c r="CH73" s="80"/>
      <c r="CI73" s="80"/>
      <c r="CJ73" s="80"/>
      <c r="CK73" s="80"/>
      <c r="CL73" s="80"/>
      <c r="CM73" s="80"/>
      <c r="CN73" s="80"/>
      <c r="CO73" s="80"/>
      <c r="CP73" s="80"/>
      <c r="CQ73" s="80"/>
    </row>
    <row r="74" spans="1:95">
      <c r="A74" s="101"/>
      <c r="B74" s="9"/>
      <c r="C74" s="9"/>
      <c r="D74" s="9"/>
      <c r="E74" s="9"/>
      <c r="F74" s="36"/>
      <c r="G74" s="9"/>
      <c r="H74" s="9"/>
      <c r="I74" s="43"/>
      <c r="J74" s="9"/>
      <c r="K74" s="36"/>
      <c r="L74" s="9"/>
      <c r="M74" s="9"/>
      <c r="N74" s="43"/>
      <c r="O74" s="43"/>
      <c r="P74" s="36"/>
      <c r="Q74" s="9"/>
      <c r="R74" s="9"/>
      <c r="S74" s="43"/>
      <c r="T74" s="43"/>
      <c r="U74" s="36"/>
      <c r="V74" s="9"/>
      <c r="W74" s="9"/>
      <c r="X74" s="9"/>
      <c r="Y74" s="43"/>
      <c r="Z74" s="36"/>
      <c r="AA74" s="9"/>
      <c r="AB74" s="9"/>
      <c r="AC74" s="9"/>
      <c r="AD74" s="9"/>
      <c r="AE74" s="36"/>
      <c r="AF74" s="9"/>
      <c r="AG74" s="9"/>
      <c r="AH74" s="9"/>
      <c r="AI74" s="9"/>
      <c r="AJ74" s="36"/>
      <c r="AK74" s="9"/>
      <c r="AL74" s="9"/>
      <c r="AM74" s="9"/>
      <c r="AN74" s="9"/>
      <c r="AO74" s="36"/>
      <c r="AP74" s="9"/>
      <c r="AQ74" s="9"/>
      <c r="AR74" s="82"/>
      <c r="AS74" s="82"/>
      <c r="AT74" s="82"/>
      <c r="AU74" s="82"/>
      <c r="AV74" s="82"/>
      <c r="AW74" s="82"/>
      <c r="AX74" s="82"/>
      <c r="AY74" s="82"/>
      <c r="AZ74" s="82"/>
      <c r="BA74" s="82"/>
      <c r="BB74" s="82"/>
      <c r="BC74" s="82"/>
      <c r="BD74" s="82"/>
      <c r="BE74" s="82"/>
      <c r="BF74" s="82"/>
      <c r="BG74" s="80"/>
      <c r="BH74" s="80"/>
      <c r="BI74" s="80"/>
      <c r="BJ74" s="80"/>
      <c r="BK74" s="80"/>
      <c r="BL74" s="80"/>
      <c r="BM74" s="80"/>
      <c r="BN74" s="80"/>
      <c r="BO74" s="80"/>
      <c r="BP74" s="80"/>
      <c r="BQ74" s="80"/>
      <c r="BR74" s="80"/>
      <c r="BS74" s="80"/>
      <c r="BT74" s="80"/>
      <c r="BU74" s="80"/>
      <c r="BV74" s="80"/>
      <c r="BW74" s="80"/>
      <c r="BX74" s="80"/>
      <c r="BY74" s="80"/>
      <c r="BZ74" s="80"/>
      <c r="CA74" s="80"/>
      <c r="CB74" s="80"/>
      <c r="CC74" s="80"/>
      <c r="CD74" s="80"/>
      <c r="CE74" s="80"/>
      <c r="CF74" s="80"/>
      <c r="CG74" s="80"/>
      <c r="CH74" s="80"/>
      <c r="CI74" s="80"/>
      <c r="CJ74" s="80"/>
      <c r="CK74" s="80"/>
      <c r="CL74" s="80"/>
      <c r="CM74" s="80"/>
      <c r="CN74" s="80"/>
      <c r="CO74" s="80"/>
      <c r="CP74" s="80"/>
      <c r="CQ74" s="80"/>
    </row>
    <row r="75" spans="1:95">
      <c r="A75" s="107" t="s">
        <v>80</v>
      </c>
      <c r="B75" s="9">
        <v>4453</v>
      </c>
      <c r="C75" s="9">
        <v>3635</v>
      </c>
      <c r="D75" s="9">
        <v>1452</v>
      </c>
      <c r="E75" s="9">
        <v>-22</v>
      </c>
      <c r="F75" s="63">
        <v>9518</v>
      </c>
      <c r="G75" s="9">
        <v>3648</v>
      </c>
      <c r="H75" s="9">
        <v>5308</v>
      </c>
      <c r="I75" s="43">
        <v>3030</v>
      </c>
      <c r="J75" s="9">
        <v>4782</v>
      </c>
      <c r="K75" s="63">
        <f t="shared" ref="K75:K76" si="108">G75+H75+I75+J75</f>
        <v>16768</v>
      </c>
      <c r="L75" s="9">
        <v>15505.499230000001</v>
      </c>
      <c r="M75" s="9">
        <v>-10248</v>
      </c>
      <c r="N75" s="43">
        <v>19349</v>
      </c>
      <c r="O75" s="43">
        <v>1897.5007699999987</v>
      </c>
      <c r="P75" s="63">
        <f t="shared" ref="P75:P76" si="109">L75+M75+N75+O75</f>
        <v>26504</v>
      </c>
      <c r="Q75" s="9">
        <v>3068</v>
      </c>
      <c r="R75" s="9">
        <v>1946</v>
      </c>
      <c r="S75" s="43">
        <v>4402</v>
      </c>
      <c r="T75" s="43">
        <v>11148</v>
      </c>
      <c r="U75" s="63">
        <f t="shared" ref="U75:U76" si="110">Q75+R75+S75+T75</f>
        <v>20564</v>
      </c>
      <c r="V75" s="9">
        <v>2610</v>
      </c>
      <c r="W75" s="9">
        <v>3133</v>
      </c>
      <c r="X75" s="9">
        <v>2348</v>
      </c>
      <c r="Y75" s="43">
        <v>2017</v>
      </c>
      <c r="Z75" s="63">
        <f t="shared" ref="Z75:Z76" si="111">V75+W75+X75+Y75</f>
        <v>10108</v>
      </c>
      <c r="AA75" s="9">
        <v>4885</v>
      </c>
      <c r="AB75" s="9">
        <v>3461</v>
      </c>
      <c r="AC75" s="9">
        <v>6555</v>
      </c>
      <c r="AD75" s="9">
        <v>-1850</v>
      </c>
      <c r="AE75" s="63">
        <f>SUM(AA75:AD75)</f>
        <v>13051</v>
      </c>
      <c r="AF75" s="9">
        <v>5159</v>
      </c>
      <c r="AG75" s="9">
        <v>-3997</v>
      </c>
      <c r="AH75" s="9">
        <v>2376</v>
      </c>
      <c r="AI75" s="9">
        <v>1458</v>
      </c>
      <c r="AJ75" s="63">
        <f>SUM(AF75:AI75)</f>
        <v>4996</v>
      </c>
      <c r="AK75" s="9">
        <v>7285</v>
      </c>
      <c r="AL75" s="9">
        <v>1198</v>
      </c>
      <c r="AM75" s="9">
        <v>5205</v>
      </c>
      <c r="AN75" s="9">
        <v>4079</v>
      </c>
      <c r="AO75" s="63">
        <f>SUM(AK75:AN75)</f>
        <v>17767</v>
      </c>
      <c r="AP75" s="9">
        <v>2421</v>
      </c>
      <c r="AQ75" s="9">
        <v>3507</v>
      </c>
      <c r="AR75" s="82"/>
      <c r="AS75" s="82"/>
      <c r="AT75" s="82"/>
      <c r="AU75" s="82"/>
      <c r="AV75" s="82"/>
      <c r="AW75" s="82"/>
      <c r="AX75" s="82"/>
      <c r="AY75" s="82"/>
      <c r="AZ75" s="82"/>
      <c r="BA75" s="82"/>
      <c r="BB75" s="82"/>
      <c r="BC75" s="82"/>
      <c r="BD75" s="82"/>
      <c r="BE75" s="82"/>
      <c r="BF75" s="82"/>
      <c r="BG75" s="80"/>
      <c r="BH75" s="80"/>
      <c r="BI75" s="80"/>
      <c r="BJ75" s="80"/>
      <c r="BK75" s="80"/>
      <c r="BL75" s="80"/>
      <c r="BM75" s="80"/>
      <c r="BN75" s="80"/>
      <c r="BO75" s="80"/>
      <c r="BP75" s="80"/>
      <c r="BQ75" s="80"/>
      <c r="BR75" s="80"/>
      <c r="BS75" s="80"/>
      <c r="BT75" s="80"/>
      <c r="BU75" s="80"/>
      <c r="BV75" s="80"/>
      <c r="BW75" s="80"/>
      <c r="BX75" s="80"/>
      <c r="BY75" s="80"/>
      <c r="BZ75" s="80"/>
      <c r="CA75" s="80"/>
      <c r="CB75" s="80"/>
      <c r="CC75" s="80"/>
      <c r="CD75" s="80"/>
      <c r="CE75" s="80"/>
      <c r="CF75" s="80"/>
      <c r="CG75" s="80"/>
      <c r="CH75" s="80"/>
      <c r="CI75" s="80"/>
      <c r="CJ75" s="80"/>
      <c r="CK75" s="80"/>
      <c r="CL75" s="80"/>
      <c r="CM75" s="80"/>
      <c r="CN75" s="80"/>
      <c r="CO75" s="80"/>
      <c r="CP75" s="80"/>
      <c r="CQ75" s="80"/>
    </row>
    <row r="76" spans="1:95">
      <c r="A76" s="101" t="s">
        <v>81</v>
      </c>
      <c r="B76" s="9">
        <v>-205</v>
      </c>
      <c r="C76" s="9">
        <v>-100</v>
      </c>
      <c r="D76" s="9">
        <v>-202</v>
      </c>
      <c r="E76" s="9">
        <v>15</v>
      </c>
      <c r="F76" s="63">
        <f>SUM(B76:E76)</f>
        <v>-492</v>
      </c>
      <c r="G76" s="9">
        <v>-84</v>
      </c>
      <c r="H76" s="9">
        <v>-138</v>
      </c>
      <c r="I76" s="43">
        <v>166</v>
      </c>
      <c r="J76" s="9">
        <v>59</v>
      </c>
      <c r="K76" s="63">
        <f t="shared" si="108"/>
        <v>3</v>
      </c>
      <c r="L76" s="9">
        <v>-528.51490000000001</v>
      </c>
      <c r="M76" s="9">
        <v>0</v>
      </c>
      <c r="N76" s="43">
        <v>-1329</v>
      </c>
      <c r="O76" s="9">
        <v>0</v>
      </c>
      <c r="P76" s="63">
        <f t="shared" si="109"/>
        <v>-1857.5149000000001</v>
      </c>
      <c r="Q76" s="9">
        <v>0</v>
      </c>
      <c r="R76" s="9">
        <v>0</v>
      </c>
      <c r="S76" s="43">
        <v>0</v>
      </c>
      <c r="T76" s="43">
        <v>0</v>
      </c>
      <c r="U76" s="63">
        <f t="shared" si="110"/>
        <v>0</v>
      </c>
      <c r="V76" s="9">
        <v>0</v>
      </c>
      <c r="W76" s="9">
        <v>0</v>
      </c>
      <c r="X76" s="9"/>
      <c r="Y76" s="43">
        <v>0</v>
      </c>
      <c r="Z76" s="63">
        <f t="shared" si="111"/>
        <v>0</v>
      </c>
      <c r="AA76" s="9">
        <v>0</v>
      </c>
      <c r="AB76" s="9">
        <v>0</v>
      </c>
      <c r="AC76" s="9">
        <v>0</v>
      </c>
      <c r="AD76" s="9">
        <v>0</v>
      </c>
      <c r="AE76" s="63">
        <f>SUM(AA76:AD76)</f>
        <v>0</v>
      </c>
      <c r="AF76" s="9">
        <v>0</v>
      </c>
      <c r="AG76" s="9">
        <v>0</v>
      </c>
      <c r="AH76" s="9">
        <v>0</v>
      </c>
      <c r="AI76" s="9">
        <v>0</v>
      </c>
      <c r="AJ76" s="63">
        <f t="shared" ref="AJ76" si="112">SUM(AF76:AI76)</f>
        <v>0</v>
      </c>
      <c r="AK76" s="9">
        <v>0</v>
      </c>
      <c r="AL76" s="9">
        <v>0</v>
      </c>
      <c r="AM76" s="9">
        <v>0</v>
      </c>
      <c r="AN76" s="9">
        <f t="shared" ref="AN76" si="113">SUM(AK76:AM76)</f>
        <v>0</v>
      </c>
      <c r="AO76" s="63">
        <f t="shared" ref="AO76" si="114">SUM(AK76:AN76)</f>
        <v>0</v>
      </c>
      <c r="AP76" s="9">
        <v>0</v>
      </c>
      <c r="AQ76" s="9">
        <v>0</v>
      </c>
      <c r="AR76" s="82"/>
      <c r="AS76" s="82"/>
      <c r="AT76" s="82"/>
      <c r="AU76" s="82"/>
      <c r="AV76" s="82"/>
      <c r="AW76" s="82"/>
      <c r="AX76" s="82"/>
      <c r="AY76" s="82"/>
      <c r="AZ76" s="82"/>
      <c r="BA76" s="82"/>
      <c r="BB76" s="82"/>
      <c r="BC76" s="82"/>
      <c r="BD76" s="82"/>
      <c r="BE76" s="82"/>
      <c r="BF76" s="82"/>
      <c r="BG76" s="80"/>
      <c r="BH76" s="80"/>
      <c r="BI76" s="80"/>
      <c r="BJ76" s="80"/>
      <c r="BK76" s="80"/>
      <c r="BL76" s="80"/>
      <c r="BM76" s="80"/>
      <c r="BN76" s="80"/>
      <c r="BO76" s="80"/>
      <c r="BP76" s="80"/>
      <c r="BQ76" s="80"/>
      <c r="BR76" s="80"/>
      <c r="BS76" s="80"/>
      <c r="BT76" s="80"/>
      <c r="BU76" s="80"/>
      <c r="BV76" s="80"/>
      <c r="BW76" s="80"/>
      <c r="BX76" s="80"/>
      <c r="BY76" s="80"/>
      <c r="BZ76" s="80"/>
      <c r="CA76" s="80"/>
      <c r="CB76" s="80"/>
      <c r="CC76" s="80"/>
      <c r="CD76" s="80"/>
      <c r="CE76" s="80"/>
      <c r="CF76" s="80"/>
      <c r="CG76" s="80"/>
      <c r="CH76" s="80"/>
      <c r="CI76" s="80"/>
      <c r="CJ76" s="80"/>
      <c r="CK76" s="80"/>
      <c r="CL76" s="80"/>
      <c r="CM76" s="80"/>
      <c r="CN76" s="80"/>
      <c r="CO76" s="80"/>
      <c r="CP76" s="80"/>
      <c r="CQ76" s="80"/>
    </row>
    <row r="77" spans="1:95">
      <c r="A77" s="106" t="s">
        <v>82</v>
      </c>
      <c r="B77" s="23">
        <f t="shared" ref="B77:K77" si="115">B73-B75+B76</f>
        <v>12067</v>
      </c>
      <c r="C77" s="23">
        <f t="shared" si="115"/>
        <v>10255</v>
      </c>
      <c r="D77" s="23">
        <f t="shared" si="115"/>
        <v>7627.5</v>
      </c>
      <c r="E77" s="23">
        <f t="shared" si="115"/>
        <v>3645.5</v>
      </c>
      <c r="F77" s="24">
        <f t="shared" si="115"/>
        <v>33595</v>
      </c>
      <c r="G77" s="23">
        <f t="shared" si="115"/>
        <v>12487</v>
      </c>
      <c r="H77" s="23">
        <f t="shared" si="115"/>
        <v>13835.766960000001</v>
      </c>
      <c r="I77" s="76">
        <f t="shared" si="115"/>
        <v>10896</v>
      </c>
      <c r="J77" s="23">
        <f t="shared" si="115"/>
        <v>21351.230989999993</v>
      </c>
      <c r="K77" s="24">
        <f t="shared" si="115"/>
        <v>58569.99794999999</v>
      </c>
      <c r="L77" s="23">
        <f>L73-L75+L76</f>
        <v>-59410.927170000003</v>
      </c>
      <c r="M77" s="23">
        <f t="shared" ref="M77:N77" si="116">M73-M75+M76</f>
        <v>-30046.783929999998</v>
      </c>
      <c r="N77" s="76">
        <f t="shared" si="116"/>
        <v>-48484</v>
      </c>
      <c r="O77" s="76">
        <f>O73-O75+O76</f>
        <v>-19543.803800000002</v>
      </c>
      <c r="P77" s="24">
        <f t="shared" ref="P77:Q77" si="117">P73-P75+P76</f>
        <v>-157485.51490000001</v>
      </c>
      <c r="Q77" s="23">
        <f t="shared" si="117"/>
        <v>-10500</v>
      </c>
      <c r="R77" s="23">
        <f t="shared" ref="R77:S77" si="118">R73-R75+R76</f>
        <v>-6112</v>
      </c>
      <c r="S77" s="76">
        <f t="shared" si="118"/>
        <v>-6347</v>
      </c>
      <c r="T77" s="76">
        <f t="shared" ref="T77:U77" si="119">T73-T75+T76</f>
        <v>13382</v>
      </c>
      <c r="U77" s="24">
        <f t="shared" si="119"/>
        <v>-9577</v>
      </c>
      <c r="V77" s="23">
        <f>V73-V75+V76</f>
        <v>-11950</v>
      </c>
      <c r="W77" s="23">
        <f t="shared" ref="W77:Z77" si="120">W73-W75+W76</f>
        <v>-4252</v>
      </c>
      <c r="X77" s="23">
        <f t="shared" si="120"/>
        <v>-7757</v>
      </c>
      <c r="Y77" s="76">
        <f t="shared" si="120"/>
        <v>4082</v>
      </c>
      <c r="Z77" s="24">
        <f t="shared" si="120"/>
        <v>-19877</v>
      </c>
      <c r="AA77" s="23">
        <f>AA73-AA75+AA76</f>
        <v>5123</v>
      </c>
      <c r="AB77" s="23">
        <f>AB73-AB75+AB76</f>
        <v>9613</v>
      </c>
      <c r="AC77" s="23">
        <f>AC73-AC75+AC76</f>
        <v>15019</v>
      </c>
      <c r="AD77" s="23">
        <f>AD73-AD75+AD76</f>
        <v>3311</v>
      </c>
      <c r="AE77" s="24">
        <f>SUM(AA77:AD77)</f>
        <v>33066</v>
      </c>
      <c r="AF77" s="23">
        <f t="shared" ref="AF77:AN77" si="121">AF73-AF75+AF76</f>
        <v>5420</v>
      </c>
      <c r="AG77" s="23">
        <f t="shared" si="121"/>
        <v>5073</v>
      </c>
      <c r="AH77" s="23">
        <f t="shared" si="121"/>
        <v>15343</v>
      </c>
      <c r="AI77" s="23">
        <f t="shared" si="121"/>
        <v>6866</v>
      </c>
      <c r="AJ77" s="24">
        <f t="shared" si="121"/>
        <v>32702</v>
      </c>
      <c r="AK77" s="23">
        <f t="shared" si="121"/>
        <v>8150</v>
      </c>
      <c r="AL77" s="23">
        <f t="shared" si="121"/>
        <v>12235</v>
      </c>
      <c r="AM77" s="23">
        <f t="shared" si="121"/>
        <v>22616</v>
      </c>
      <c r="AN77" s="23">
        <f t="shared" si="121"/>
        <v>2525</v>
      </c>
      <c r="AO77" s="24">
        <f t="shared" ref="AO77:AQ77" si="122">AO73-AO75+AO76</f>
        <v>45526</v>
      </c>
      <c r="AP77" s="23">
        <f t="shared" ref="AP77" si="123">AP73-AP75+AP76</f>
        <v>6071</v>
      </c>
      <c r="AQ77" s="23">
        <f t="shared" si="122"/>
        <v>15908</v>
      </c>
      <c r="AR77" s="82"/>
      <c r="AS77" s="82"/>
      <c r="AT77" s="82"/>
      <c r="AU77" s="82"/>
      <c r="AV77" s="82"/>
      <c r="AW77" s="82"/>
      <c r="AX77" s="82"/>
      <c r="AY77" s="82"/>
      <c r="AZ77" s="82"/>
      <c r="BA77" s="82"/>
      <c r="BB77" s="82"/>
      <c r="BC77" s="82"/>
      <c r="BD77" s="82"/>
      <c r="BE77" s="82"/>
      <c r="BF77" s="82"/>
      <c r="BG77" s="80"/>
      <c r="BH77" s="80"/>
      <c r="BI77" s="80"/>
      <c r="BJ77" s="80"/>
      <c r="BK77" s="80"/>
      <c r="BL77" s="80"/>
      <c r="BM77" s="80"/>
      <c r="BN77" s="80"/>
      <c r="BO77" s="80"/>
      <c r="BP77" s="80"/>
      <c r="BQ77" s="80"/>
      <c r="BR77" s="80"/>
      <c r="BS77" s="80"/>
      <c r="BT77" s="80"/>
      <c r="BU77" s="80"/>
      <c r="BV77" s="80"/>
      <c r="BW77" s="80"/>
      <c r="BX77" s="80"/>
      <c r="BY77" s="80"/>
      <c r="BZ77" s="80"/>
      <c r="CA77" s="80"/>
      <c r="CB77" s="80"/>
      <c r="CC77" s="80"/>
      <c r="CD77" s="80"/>
      <c r="CE77" s="80"/>
      <c r="CF77" s="80"/>
      <c r="CG77" s="80"/>
      <c r="CH77" s="80"/>
      <c r="CI77" s="80"/>
      <c r="CJ77" s="80"/>
      <c r="CK77" s="80"/>
      <c r="CL77" s="80"/>
      <c r="CM77" s="80"/>
      <c r="CN77" s="80"/>
      <c r="CO77" s="80"/>
      <c r="CP77" s="80"/>
      <c r="CQ77" s="80"/>
    </row>
    <row r="78" spans="1:95">
      <c r="A78" s="101" t="s">
        <v>83</v>
      </c>
      <c r="B78" s="9">
        <v>0</v>
      </c>
      <c r="C78" s="9">
        <v>0</v>
      </c>
      <c r="D78" s="9">
        <v>0</v>
      </c>
      <c r="E78" s="9">
        <v>0</v>
      </c>
      <c r="F78" s="10">
        <v>0</v>
      </c>
      <c r="G78" s="9">
        <v>0</v>
      </c>
      <c r="H78" s="9">
        <v>0</v>
      </c>
      <c r="I78" s="43"/>
      <c r="J78" s="9"/>
      <c r="K78" s="10">
        <v>0</v>
      </c>
      <c r="L78" s="9">
        <v>0</v>
      </c>
      <c r="M78" s="9">
        <v>0</v>
      </c>
      <c r="N78" s="43">
        <v>0</v>
      </c>
      <c r="O78" s="43">
        <v>0</v>
      </c>
      <c r="P78" s="10">
        <v>0</v>
      </c>
      <c r="Q78" s="9">
        <v>0</v>
      </c>
      <c r="R78" s="9">
        <v>0</v>
      </c>
      <c r="S78" s="43">
        <v>0</v>
      </c>
      <c r="T78" s="43">
        <v>0</v>
      </c>
      <c r="U78" s="10">
        <v>0</v>
      </c>
      <c r="V78" s="9">
        <v>0</v>
      </c>
      <c r="W78" s="9">
        <v>0</v>
      </c>
      <c r="X78" s="9">
        <v>0</v>
      </c>
      <c r="Y78" s="43">
        <v>0</v>
      </c>
      <c r="Z78" s="10">
        <v>0</v>
      </c>
      <c r="AA78" s="9">
        <v>0</v>
      </c>
      <c r="AB78" s="9">
        <v>0</v>
      </c>
      <c r="AC78" s="9">
        <v>0</v>
      </c>
      <c r="AD78" s="9">
        <v>0</v>
      </c>
      <c r="AE78" s="10">
        <f t="shared" ref="AE78" si="124">SUM(AA78:AC78)</f>
        <v>0</v>
      </c>
      <c r="AF78" s="9">
        <v>0</v>
      </c>
      <c r="AG78" s="9">
        <v>0</v>
      </c>
      <c r="AH78" s="9">
        <v>0</v>
      </c>
      <c r="AI78" s="9"/>
      <c r="AJ78" s="10">
        <f t="shared" ref="AJ78" si="125">SUM(AF78:AI78)</f>
        <v>0</v>
      </c>
      <c r="AK78" s="9">
        <v>0</v>
      </c>
      <c r="AL78" s="9">
        <v>0</v>
      </c>
      <c r="AM78" s="9">
        <v>0</v>
      </c>
      <c r="AN78" s="9">
        <f>SUM(AK78:AM78)</f>
        <v>0</v>
      </c>
      <c r="AO78" s="10">
        <f t="shared" ref="AO78" si="126">SUM(AK78:AN78)</f>
        <v>0</v>
      </c>
      <c r="AP78" s="9">
        <f>SUM(AL78:AN78)</f>
        <v>0</v>
      </c>
      <c r="AQ78" s="9">
        <f>SUM(AM78:AO78)</f>
        <v>0</v>
      </c>
      <c r="AR78" s="82"/>
      <c r="AS78" s="82"/>
      <c r="AT78" s="82"/>
      <c r="AU78" s="82"/>
      <c r="AV78" s="82"/>
      <c r="AW78" s="82"/>
      <c r="AX78" s="82"/>
      <c r="AY78" s="82"/>
      <c r="AZ78" s="82"/>
      <c r="BA78" s="82"/>
      <c r="BB78" s="82"/>
      <c r="BC78" s="82"/>
      <c r="BD78" s="82"/>
      <c r="BE78" s="82"/>
      <c r="BF78" s="82"/>
      <c r="BG78" s="80"/>
      <c r="BH78" s="80"/>
      <c r="BI78" s="80"/>
      <c r="BJ78" s="80"/>
      <c r="BK78" s="80"/>
      <c r="BL78" s="80"/>
      <c r="BM78" s="80"/>
      <c r="BN78" s="80"/>
      <c r="BO78" s="80"/>
      <c r="BP78" s="80"/>
      <c r="BQ78" s="80"/>
      <c r="BR78" s="80"/>
      <c r="BS78" s="80"/>
      <c r="BT78" s="80"/>
      <c r="BU78" s="80"/>
      <c r="BV78" s="80"/>
      <c r="BW78" s="80"/>
      <c r="BX78" s="80"/>
      <c r="BY78" s="80"/>
      <c r="BZ78" s="80"/>
      <c r="CA78" s="80"/>
      <c r="CB78" s="80"/>
      <c r="CC78" s="80"/>
      <c r="CD78" s="80"/>
      <c r="CE78" s="80"/>
      <c r="CF78" s="80"/>
      <c r="CG78" s="80"/>
      <c r="CH78" s="80"/>
      <c r="CI78" s="80"/>
      <c r="CJ78" s="80"/>
      <c r="CK78" s="80"/>
      <c r="CL78" s="80"/>
      <c r="CM78" s="80"/>
      <c r="CN78" s="80"/>
      <c r="CO78" s="80"/>
      <c r="CP78" s="80"/>
      <c r="CQ78" s="80"/>
    </row>
    <row r="79" spans="1:95" collapsed="1">
      <c r="A79" s="99" t="s">
        <v>82</v>
      </c>
      <c r="B79" s="28">
        <f t="shared" ref="B79:L79" si="127">SUM(B77:B78)</f>
        <v>12067</v>
      </c>
      <c r="C79" s="28">
        <f t="shared" si="127"/>
        <v>10255</v>
      </c>
      <c r="D79" s="28">
        <f t="shared" si="127"/>
        <v>7627.5</v>
      </c>
      <c r="E79" s="28">
        <f t="shared" si="127"/>
        <v>3645.5</v>
      </c>
      <c r="F79" s="28">
        <f t="shared" si="127"/>
        <v>33595</v>
      </c>
      <c r="G79" s="28">
        <f t="shared" si="127"/>
        <v>12487</v>
      </c>
      <c r="H79" s="28">
        <f t="shared" si="127"/>
        <v>13835.766960000001</v>
      </c>
      <c r="I79" s="28">
        <f t="shared" si="127"/>
        <v>10896</v>
      </c>
      <c r="J79" s="28">
        <f t="shared" si="127"/>
        <v>21351.230989999993</v>
      </c>
      <c r="K79" s="28">
        <f t="shared" si="127"/>
        <v>58569.99794999999</v>
      </c>
      <c r="L79" s="28">
        <f t="shared" si="127"/>
        <v>-59410.927170000003</v>
      </c>
      <c r="M79" s="28">
        <f t="shared" ref="M79:N79" si="128">SUM(M77:M78)</f>
        <v>-30046.783929999998</v>
      </c>
      <c r="N79" s="28">
        <f t="shared" si="128"/>
        <v>-48484</v>
      </c>
      <c r="O79" s="28">
        <f t="shared" ref="O79:Q79" si="129">SUM(O77:O78)</f>
        <v>-19543.803800000002</v>
      </c>
      <c r="P79" s="28">
        <f t="shared" si="129"/>
        <v>-157485.51490000001</v>
      </c>
      <c r="Q79" s="28">
        <f t="shared" si="129"/>
        <v>-10500</v>
      </c>
      <c r="R79" s="28">
        <f t="shared" ref="R79:S79" si="130">SUM(R77:R78)</f>
        <v>-6112</v>
      </c>
      <c r="S79" s="28">
        <f t="shared" si="130"/>
        <v>-6347</v>
      </c>
      <c r="T79" s="28">
        <f t="shared" ref="T79:U79" si="131">SUM(T77:T78)</f>
        <v>13382</v>
      </c>
      <c r="U79" s="28">
        <f t="shared" si="131"/>
        <v>-9577</v>
      </c>
      <c r="V79" s="28">
        <f>SUM(V77:V78)</f>
        <v>-11950</v>
      </c>
      <c r="W79" s="28">
        <f t="shared" ref="W79:Z79" si="132">SUM(W77:W78)</f>
        <v>-4252</v>
      </c>
      <c r="X79" s="28">
        <f t="shared" si="132"/>
        <v>-7757</v>
      </c>
      <c r="Y79" s="28">
        <f t="shared" si="132"/>
        <v>4082</v>
      </c>
      <c r="Z79" s="28">
        <f t="shared" si="132"/>
        <v>-19877</v>
      </c>
      <c r="AA79" s="28">
        <f>SUM(AA77:AA78)</f>
        <v>5123</v>
      </c>
      <c r="AB79" s="28">
        <f>SUM(AB77:AB78)</f>
        <v>9613</v>
      </c>
      <c r="AC79" s="28">
        <f>SUM(AC77:AC78)</f>
        <v>15019</v>
      </c>
      <c r="AD79" s="28">
        <f>SUM(AD77:AD78)</f>
        <v>3311</v>
      </c>
      <c r="AE79" s="28">
        <f>SUM(AA79:AD79)</f>
        <v>33066</v>
      </c>
      <c r="AF79" s="28">
        <f t="shared" ref="AF79:AM79" si="133">SUM(AF77:AF78)</f>
        <v>5420</v>
      </c>
      <c r="AG79" s="28">
        <f t="shared" si="133"/>
        <v>5073</v>
      </c>
      <c r="AH79" s="28">
        <f t="shared" si="133"/>
        <v>15343</v>
      </c>
      <c r="AI79" s="28">
        <f t="shared" si="133"/>
        <v>6866</v>
      </c>
      <c r="AJ79" s="28">
        <f t="shared" si="133"/>
        <v>32702</v>
      </c>
      <c r="AK79" s="28">
        <f t="shared" si="133"/>
        <v>8150</v>
      </c>
      <c r="AL79" s="28">
        <f t="shared" si="133"/>
        <v>12235</v>
      </c>
      <c r="AM79" s="28">
        <f t="shared" si="133"/>
        <v>22616</v>
      </c>
      <c r="AN79" s="28">
        <f>SUM(AN77:AN78)</f>
        <v>2525</v>
      </c>
      <c r="AO79" s="28">
        <f t="shared" ref="AO79" si="134">SUM(AO77:AO78)</f>
        <v>45526</v>
      </c>
      <c r="AP79" s="28">
        <f>SUM(AP77:AP78)</f>
        <v>6071</v>
      </c>
      <c r="AQ79" s="28">
        <f>SUM(AQ77:AQ78)</f>
        <v>15908</v>
      </c>
      <c r="AR79" s="82"/>
      <c r="AS79" s="82"/>
      <c r="AT79" s="82"/>
      <c r="AU79" s="82"/>
      <c r="AV79" s="82"/>
      <c r="AW79" s="82"/>
      <c r="AX79" s="82"/>
      <c r="AY79" s="82"/>
      <c r="AZ79" s="82"/>
      <c r="BA79" s="82"/>
      <c r="BB79" s="82"/>
      <c r="BC79" s="82"/>
      <c r="BD79" s="82"/>
      <c r="BE79" s="82"/>
      <c r="BF79" s="82"/>
      <c r="BG79" s="80"/>
      <c r="BH79" s="80"/>
      <c r="BI79" s="80"/>
      <c r="BJ79" s="80"/>
      <c r="BK79" s="80"/>
      <c r="BL79" s="80"/>
      <c r="BM79" s="80"/>
      <c r="BN79" s="80"/>
      <c r="BO79" s="80"/>
      <c r="BP79" s="80"/>
      <c r="BQ79" s="80"/>
      <c r="BR79" s="80"/>
      <c r="BS79" s="80"/>
      <c r="BT79" s="80"/>
      <c r="BU79" s="80"/>
      <c r="BV79" s="80"/>
      <c r="BW79" s="80"/>
      <c r="BX79" s="80"/>
      <c r="BY79" s="80"/>
      <c r="BZ79" s="80"/>
      <c r="CA79" s="80"/>
      <c r="CB79" s="80"/>
      <c r="CC79" s="80"/>
      <c r="CD79" s="80"/>
      <c r="CE79" s="80"/>
      <c r="CF79" s="80"/>
      <c r="CG79" s="80"/>
      <c r="CH79" s="80"/>
      <c r="CI79" s="80"/>
      <c r="CJ79" s="80"/>
      <c r="CK79" s="80"/>
      <c r="CL79" s="80"/>
      <c r="CM79" s="80"/>
      <c r="CN79" s="80"/>
      <c r="CO79" s="80"/>
      <c r="CP79" s="80"/>
      <c r="CQ79" s="80"/>
    </row>
    <row r="80" spans="1:95">
      <c r="A80" s="107" t="s">
        <v>84</v>
      </c>
      <c r="B80" s="9">
        <v>-3562</v>
      </c>
      <c r="C80" s="9">
        <v>-2630</v>
      </c>
      <c r="D80" s="9">
        <v>-2482</v>
      </c>
      <c r="E80" s="9">
        <v>-2077</v>
      </c>
      <c r="F80" s="61">
        <v>-10751</v>
      </c>
      <c r="G80" s="9">
        <v>-4222</v>
      </c>
      <c r="H80" s="9">
        <v>-2439</v>
      </c>
      <c r="I80" s="43">
        <v>-1863</v>
      </c>
      <c r="J80" s="9">
        <f>-3812+631</f>
        <v>-3181</v>
      </c>
      <c r="K80" s="61">
        <f>G80+H80+I80+J80</f>
        <v>-11705</v>
      </c>
      <c r="L80" s="9">
        <v>10056.977999650899</v>
      </c>
      <c r="M80" s="9">
        <v>4080</v>
      </c>
      <c r="N80" s="43">
        <v>1275</v>
      </c>
      <c r="O80" s="43">
        <f>13711-N80-M80-L80</f>
        <v>-1700.9779996508987</v>
      </c>
      <c r="P80" s="61">
        <f>L80+M80+N80+O80</f>
        <v>13711</v>
      </c>
      <c r="Q80" s="9">
        <v>-4340</v>
      </c>
      <c r="R80" s="9">
        <v>-3099</v>
      </c>
      <c r="S80" s="43">
        <v>-2034</v>
      </c>
      <c r="T80" s="43">
        <v>-3279</v>
      </c>
      <c r="U80" s="61">
        <f>Q80+R80+S80+T80</f>
        <v>-12752</v>
      </c>
      <c r="V80" s="9">
        <v>-1659</v>
      </c>
      <c r="W80" s="9">
        <v>1400</v>
      </c>
      <c r="X80" s="9">
        <v>-1196</v>
      </c>
      <c r="Y80" s="43">
        <v>-1468</v>
      </c>
      <c r="Z80" s="61">
        <f>V80+W80+X80+Y80</f>
        <v>-2923</v>
      </c>
      <c r="AA80" s="9">
        <v>-2669</v>
      </c>
      <c r="AB80" s="9">
        <v>-1262</v>
      </c>
      <c r="AC80" s="9">
        <v>-3029</v>
      </c>
      <c r="AD80" s="9">
        <v>-771</v>
      </c>
      <c r="AE80" s="61">
        <f>SUM(AA80:AD80)</f>
        <v>-7731</v>
      </c>
      <c r="AF80" s="9">
        <v>-2146</v>
      </c>
      <c r="AG80" s="9">
        <v>-1490</v>
      </c>
      <c r="AH80" s="9">
        <v>-1447</v>
      </c>
      <c r="AI80" s="9">
        <v>-1560</v>
      </c>
      <c r="AJ80" s="61">
        <f>SUM(AF80:AI80)</f>
        <v>-6643</v>
      </c>
      <c r="AK80" s="9">
        <v>-5823</v>
      </c>
      <c r="AL80" s="9">
        <v>-980</v>
      </c>
      <c r="AM80" s="9">
        <v>-1959</v>
      </c>
      <c r="AN80" s="9">
        <v>-1888</v>
      </c>
      <c r="AO80" s="61">
        <f>SUM(AK80:AN80)</f>
        <v>-10650</v>
      </c>
      <c r="AP80" s="9">
        <v>-1845</v>
      </c>
      <c r="AQ80" s="9">
        <v>-506</v>
      </c>
      <c r="AR80" s="82"/>
      <c r="AS80" s="82"/>
      <c r="AT80" s="82"/>
      <c r="AU80" s="82"/>
      <c r="AV80" s="82"/>
      <c r="AW80" s="82"/>
      <c r="AX80" s="82"/>
      <c r="AY80" s="82"/>
      <c r="AZ80" s="82"/>
      <c r="BA80" s="82"/>
      <c r="BB80" s="82"/>
      <c r="BC80" s="82"/>
      <c r="BD80" s="82"/>
      <c r="BE80" s="82"/>
      <c r="BF80" s="82"/>
      <c r="BG80" s="80"/>
      <c r="BH80" s="80"/>
      <c r="BI80" s="80"/>
      <c r="BJ80" s="80"/>
      <c r="BK80" s="80"/>
      <c r="BL80" s="80"/>
      <c r="BM80" s="80"/>
      <c r="BN80" s="80"/>
      <c r="BO80" s="80"/>
      <c r="BP80" s="80"/>
      <c r="BQ80" s="80"/>
      <c r="BR80" s="80"/>
      <c r="BS80" s="80"/>
      <c r="BT80" s="80"/>
      <c r="BU80" s="80"/>
      <c r="BV80" s="80"/>
      <c r="BW80" s="80"/>
      <c r="BX80" s="80"/>
      <c r="BY80" s="80"/>
      <c r="BZ80" s="80"/>
      <c r="CA80" s="80"/>
      <c r="CB80" s="80"/>
      <c r="CC80" s="80"/>
      <c r="CD80" s="80"/>
      <c r="CE80" s="80"/>
      <c r="CF80" s="80"/>
      <c r="CG80" s="80"/>
      <c r="CH80" s="80"/>
      <c r="CI80" s="80"/>
      <c r="CJ80" s="80"/>
      <c r="CK80" s="80"/>
      <c r="CL80" s="80"/>
      <c r="CM80" s="80"/>
      <c r="CN80" s="80"/>
      <c r="CO80" s="80"/>
      <c r="CP80" s="80"/>
      <c r="CQ80" s="80"/>
    </row>
    <row r="81" spans="1:95" collapsed="1">
      <c r="A81" s="99" t="s">
        <v>85</v>
      </c>
      <c r="B81" s="28">
        <f t="shared" ref="B81:F81" si="135">SUM(B79:B80)</f>
        <v>8505</v>
      </c>
      <c r="C81" s="28">
        <f t="shared" si="135"/>
        <v>7625</v>
      </c>
      <c r="D81" s="28">
        <f t="shared" si="135"/>
        <v>5145.5</v>
      </c>
      <c r="E81" s="28">
        <f t="shared" si="135"/>
        <v>1568.5</v>
      </c>
      <c r="F81" s="54">
        <f t="shared" si="135"/>
        <v>22844</v>
      </c>
      <c r="G81" s="28">
        <f t="shared" ref="G81:J81" si="136">SUM(G79:G80)</f>
        <v>8265</v>
      </c>
      <c r="H81" s="28">
        <f t="shared" si="136"/>
        <v>11396.766960000001</v>
      </c>
      <c r="I81" s="28">
        <f t="shared" si="136"/>
        <v>9033</v>
      </c>
      <c r="J81" s="28">
        <f t="shared" si="136"/>
        <v>18170.230989999993</v>
      </c>
      <c r="K81" s="54">
        <f>SUM(G81:J81)</f>
        <v>46864.99794999999</v>
      </c>
      <c r="L81" s="28">
        <f t="shared" ref="L81:M81" si="137">SUM(L79:L80)</f>
        <v>-49353.949170349108</v>
      </c>
      <c r="M81" s="28">
        <f t="shared" si="137"/>
        <v>-25966.783929999998</v>
      </c>
      <c r="N81" s="28">
        <f t="shared" ref="N81:O81" si="138">SUM(N79:N80)</f>
        <v>-47209</v>
      </c>
      <c r="O81" s="28">
        <f t="shared" si="138"/>
        <v>-21244.7817996509</v>
      </c>
      <c r="P81" s="54">
        <f>SUM(L81:O81)</f>
        <v>-143774.51490000001</v>
      </c>
      <c r="Q81" s="28">
        <f t="shared" ref="Q81:R81" si="139">SUM(Q79:Q80)</f>
        <v>-14840</v>
      </c>
      <c r="R81" s="28">
        <f t="shared" si="139"/>
        <v>-9211</v>
      </c>
      <c r="S81" s="28">
        <f t="shared" ref="S81:T81" si="140">SUM(S79:S80)</f>
        <v>-8381</v>
      </c>
      <c r="T81" s="28">
        <f t="shared" si="140"/>
        <v>10103</v>
      </c>
      <c r="U81" s="54">
        <f>SUM(Q81:T81)</f>
        <v>-22329</v>
      </c>
      <c r="V81" s="28">
        <f t="shared" ref="V81:W81" si="141">SUM(V79:V80)</f>
        <v>-13609</v>
      </c>
      <c r="W81" s="28">
        <f t="shared" si="141"/>
        <v>-2852</v>
      </c>
      <c r="X81" s="28">
        <f t="shared" ref="X81:Y81" si="142">SUM(X79:X80)</f>
        <v>-8953</v>
      </c>
      <c r="Y81" s="28">
        <f t="shared" si="142"/>
        <v>2614</v>
      </c>
      <c r="Z81" s="54">
        <f>SUM(V81:Y81)</f>
        <v>-22800</v>
      </c>
      <c r="AA81" s="28">
        <f t="shared" ref="AA81:AD81" si="143">SUM(AA79:AA80)</f>
        <v>2454</v>
      </c>
      <c r="AB81" s="28">
        <f t="shared" si="143"/>
        <v>8351</v>
      </c>
      <c r="AC81" s="28">
        <f t="shared" si="143"/>
        <v>11990</v>
      </c>
      <c r="AD81" s="28">
        <f t="shared" si="143"/>
        <v>2540</v>
      </c>
      <c r="AE81" s="54">
        <f>SUM(AA81:AD81)</f>
        <v>25335</v>
      </c>
      <c r="AF81" s="28">
        <f t="shared" ref="AF81:AQ81" si="144">SUM(AF79:AF80)</f>
        <v>3274</v>
      </c>
      <c r="AG81" s="28">
        <f t="shared" si="144"/>
        <v>3583</v>
      </c>
      <c r="AH81" s="28">
        <f t="shared" si="144"/>
        <v>13896</v>
      </c>
      <c r="AI81" s="28">
        <f t="shared" si="144"/>
        <v>5306</v>
      </c>
      <c r="AJ81" s="54">
        <f t="shared" si="144"/>
        <v>26059</v>
      </c>
      <c r="AK81" s="28">
        <f t="shared" si="144"/>
        <v>2327</v>
      </c>
      <c r="AL81" s="28">
        <f t="shared" si="144"/>
        <v>11255</v>
      </c>
      <c r="AM81" s="28">
        <f t="shared" si="144"/>
        <v>20657</v>
      </c>
      <c r="AN81" s="28">
        <f t="shared" si="144"/>
        <v>637</v>
      </c>
      <c r="AO81" s="54">
        <f t="shared" ref="AO81:AP81" si="145">SUM(AO79:AO80)</f>
        <v>34876</v>
      </c>
      <c r="AP81" s="28">
        <f t="shared" si="145"/>
        <v>4226</v>
      </c>
      <c r="AQ81" s="28">
        <f t="shared" si="144"/>
        <v>15402</v>
      </c>
      <c r="AR81" s="82"/>
      <c r="AS81" s="82"/>
      <c r="AT81" s="82"/>
      <c r="AU81" s="82"/>
      <c r="AV81" s="82"/>
      <c r="AW81" s="82"/>
      <c r="AX81" s="82"/>
      <c r="AY81" s="82"/>
      <c r="AZ81" s="82"/>
      <c r="BA81" s="82"/>
      <c r="BB81" s="82"/>
      <c r="BC81" s="82"/>
      <c r="BD81" s="82"/>
      <c r="BE81" s="82"/>
      <c r="BF81" s="82"/>
      <c r="BG81" s="80"/>
      <c r="BH81" s="80"/>
      <c r="BI81" s="80"/>
      <c r="BJ81" s="80"/>
      <c r="BK81" s="80"/>
      <c r="BL81" s="80"/>
      <c r="BM81" s="80"/>
      <c r="BN81" s="80"/>
      <c r="BO81" s="80"/>
      <c r="BP81" s="80"/>
      <c r="BQ81" s="80"/>
      <c r="BR81" s="80"/>
      <c r="BS81" s="80"/>
      <c r="BT81" s="80"/>
      <c r="BU81" s="80"/>
      <c r="BV81" s="80"/>
      <c r="BW81" s="80"/>
      <c r="BX81" s="80"/>
      <c r="BY81" s="80"/>
      <c r="BZ81" s="80"/>
      <c r="CA81" s="80"/>
      <c r="CB81" s="80"/>
      <c r="CC81" s="80"/>
      <c r="CD81" s="80"/>
      <c r="CE81" s="80"/>
      <c r="CF81" s="80"/>
      <c r="CG81" s="80"/>
      <c r="CH81" s="80"/>
      <c r="CI81" s="80"/>
      <c r="CJ81" s="80"/>
      <c r="CK81" s="80"/>
      <c r="CL81" s="80"/>
      <c r="CM81" s="80"/>
      <c r="CN81" s="80"/>
      <c r="CO81" s="80"/>
      <c r="CP81" s="80"/>
      <c r="CQ81" s="80"/>
    </row>
    <row r="82" spans="1:95">
      <c r="A82" s="99" t="s">
        <v>86</v>
      </c>
      <c r="B82" s="55">
        <f t="shared" ref="B82:F82" si="146">B81/B86</f>
        <v>0.13161763567990839</v>
      </c>
      <c r="C82" s="55">
        <f t="shared" si="146"/>
        <v>0.12021883770062751</v>
      </c>
      <c r="D82" s="55">
        <f t="shared" si="146"/>
        <v>8.1943847244119572E-2</v>
      </c>
      <c r="E82" s="55">
        <f t="shared" si="146"/>
        <v>2.5246672139327506E-2</v>
      </c>
      <c r="F82" s="56">
        <f t="shared" si="146"/>
        <v>0.36141566598636227</v>
      </c>
      <c r="G82" s="55">
        <v>0.13</v>
      </c>
      <c r="H82" s="55">
        <v>0.19</v>
      </c>
      <c r="I82" s="55">
        <v>0.15</v>
      </c>
      <c r="J82" s="55">
        <v>0.28999999999999998</v>
      </c>
      <c r="K82" s="56">
        <f>SUM(G82:J82)</f>
        <v>0.76</v>
      </c>
      <c r="L82" s="55">
        <v>-0.82</v>
      </c>
      <c r="M82" s="55">
        <v>-0.44</v>
      </c>
      <c r="N82" s="55">
        <v>-0.80200000000000005</v>
      </c>
      <c r="O82" s="55">
        <v>-0.36800000000000022</v>
      </c>
      <c r="P82" s="56">
        <f>SUM(L82:O82)</f>
        <v>-2.4300000000000006</v>
      </c>
      <c r="Q82" s="55">
        <v>-0.25</v>
      </c>
      <c r="R82" s="55">
        <v>-0.16</v>
      </c>
      <c r="S82" s="55">
        <v>-0.14000000000000001</v>
      </c>
      <c r="T82" s="55">
        <v>0.17</v>
      </c>
      <c r="U82" s="56">
        <f>SUM(Q82:T82)</f>
        <v>-0.38</v>
      </c>
      <c r="V82" s="55">
        <v>-0.23200000000000001</v>
      </c>
      <c r="W82" s="55">
        <v>-5.0999999999999997E-2</v>
      </c>
      <c r="X82" s="55">
        <v>-0.16300000000000001</v>
      </c>
      <c r="Y82" s="55">
        <v>0.05</v>
      </c>
      <c r="Z82" s="56">
        <f>SUM(V82:Y82)</f>
        <v>-0.39600000000000007</v>
      </c>
      <c r="AA82" s="55">
        <v>0.05</v>
      </c>
      <c r="AB82" s="55">
        <v>0.15</v>
      </c>
      <c r="AC82" s="55">
        <v>0.22</v>
      </c>
      <c r="AD82" s="55">
        <v>0.05</v>
      </c>
      <c r="AE82" s="56">
        <v>0.46</v>
      </c>
      <c r="AF82" s="55">
        <v>0.06</v>
      </c>
      <c r="AG82" s="55">
        <v>7.0000000000000007E-2</v>
      </c>
      <c r="AH82" s="55">
        <v>0.26</v>
      </c>
      <c r="AI82" s="55">
        <v>0.1</v>
      </c>
      <c r="AJ82" s="56">
        <v>0.48</v>
      </c>
      <c r="AK82" s="55">
        <v>0.04</v>
      </c>
      <c r="AL82" s="55">
        <v>0.2</v>
      </c>
      <c r="AM82" s="55">
        <v>0.37</v>
      </c>
      <c r="AN82" s="55">
        <v>0.01</v>
      </c>
      <c r="AO82" s="56">
        <f>SUM(AK82:AN82)</f>
        <v>0.62</v>
      </c>
      <c r="AP82" s="55">
        <v>7.0000000000000007E-2</v>
      </c>
      <c r="AQ82" s="55">
        <v>0.27</v>
      </c>
      <c r="AR82" s="82"/>
      <c r="AS82" s="82"/>
      <c r="AT82" s="82"/>
      <c r="AU82" s="82"/>
      <c r="AV82" s="82"/>
      <c r="AW82" s="82"/>
      <c r="AX82" s="82"/>
      <c r="AY82" s="82"/>
      <c r="AZ82" s="82"/>
      <c r="BA82" s="82"/>
      <c r="BB82" s="82"/>
      <c r="BC82" s="82"/>
      <c r="BD82" s="82"/>
      <c r="BE82" s="82"/>
      <c r="BF82" s="82"/>
      <c r="BG82" s="80"/>
      <c r="BH82" s="80"/>
      <c r="BI82" s="80"/>
      <c r="BJ82" s="80"/>
      <c r="BK82" s="80"/>
      <c r="BL82" s="80"/>
      <c r="BM82" s="80"/>
      <c r="BN82" s="80"/>
      <c r="BO82" s="80"/>
      <c r="BP82" s="80"/>
      <c r="BQ82" s="80"/>
      <c r="BR82" s="80"/>
      <c r="BS82" s="80"/>
      <c r="BT82" s="80"/>
      <c r="BU82" s="80"/>
      <c r="BV82" s="80"/>
      <c r="BW82" s="80"/>
      <c r="BX82" s="80"/>
      <c r="BY82" s="80"/>
      <c r="BZ82" s="80"/>
      <c r="CA82" s="80"/>
      <c r="CB82" s="80"/>
      <c r="CC82" s="80"/>
      <c r="CD82" s="80"/>
      <c r="CE82" s="80"/>
      <c r="CF82" s="80"/>
      <c r="CG82" s="80"/>
      <c r="CH82" s="80"/>
      <c r="CI82" s="80"/>
      <c r="CJ82" s="80"/>
      <c r="CK82" s="80"/>
      <c r="CL82" s="80"/>
      <c r="CM82" s="80"/>
      <c r="CN82" s="80"/>
      <c r="CO82" s="80"/>
      <c r="CP82" s="80"/>
      <c r="CQ82" s="80"/>
    </row>
    <row r="83" spans="1:95">
      <c r="A83" s="107"/>
      <c r="B83" s="9"/>
      <c r="C83" s="9"/>
      <c r="D83" s="9"/>
      <c r="E83" s="9"/>
      <c r="F83" s="10"/>
      <c r="G83" s="9"/>
      <c r="H83" s="9"/>
      <c r="I83" s="9"/>
      <c r="J83" s="9"/>
      <c r="K83" s="10"/>
      <c r="L83" s="9"/>
      <c r="M83" s="9"/>
      <c r="N83" s="9"/>
      <c r="O83" s="9"/>
      <c r="P83" s="10"/>
      <c r="Q83" s="9"/>
      <c r="R83" s="9"/>
      <c r="S83" s="9"/>
      <c r="T83" s="9"/>
      <c r="U83" s="10"/>
      <c r="V83" s="9"/>
      <c r="W83" s="9"/>
      <c r="X83" s="9"/>
      <c r="Y83" s="9"/>
      <c r="Z83" s="10"/>
      <c r="AA83" s="9"/>
      <c r="AB83" s="9"/>
      <c r="AC83" s="259"/>
      <c r="AD83" s="259"/>
      <c r="AE83" s="10"/>
      <c r="AF83" s="9"/>
      <c r="AG83" s="259"/>
      <c r="AH83" s="259"/>
      <c r="AI83" s="259"/>
      <c r="AJ83" s="279"/>
      <c r="AK83" s="9"/>
      <c r="AL83" s="259"/>
      <c r="AM83" s="259"/>
      <c r="AN83" s="338"/>
      <c r="AO83" s="279"/>
      <c r="AP83" s="356"/>
      <c r="AQ83" s="356"/>
      <c r="AR83" s="82"/>
      <c r="AS83" s="82"/>
      <c r="AT83" s="82"/>
      <c r="AU83" s="82"/>
      <c r="AV83" s="82"/>
      <c r="AW83" s="82"/>
      <c r="AX83" s="82"/>
      <c r="AY83" s="82"/>
      <c r="AZ83" s="82"/>
      <c r="BA83" s="82"/>
      <c r="BB83" s="82"/>
      <c r="BC83" s="82"/>
      <c r="BD83" s="82"/>
      <c r="BE83" s="82"/>
      <c r="BF83" s="82"/>
      <c r="BG83" s="80"/>
      <c r="BH83" s="80"/>
      <c r="BI83" s="80"/>
      <c r="BJ83" s="80"/>
      <c r="BK83" s="80"/>
      <c r="BL83" s="80"/>
      <c r="BM83" s="80"/>
      <c r="BN83" s="80"/>
      <c r="BO83" s="80"/>
      <c r="BP83" s="80"/>
      <c r="BQ83" s="80"/>
      <c r="BR83" s="80"/>
      <c r="BS83" s="80"/>
      <c r="BT83" s="80"/>
      <c r="BU83" s="80"/>
      <c r="BV83" s="80"/>
      <c r="BW83" s="80"/>
      <c r="BX83" s="80"/>
      <c r="BY83" s="80"/>
      <c r="BZ83" s="80"/>
      <c r="CA83" s="80"/>
      <c r="CB83" s="80"/>
      <c r="CC83" s="80"/>
      <c r="CD83" s="80"/>
      <c r="CE83" s="80"/>
      <c r="CF83" s="80"/>
      <c r="CG83" s="80"/>
      <c r="CH83" s="80"/>
      <c r="CI83" s="80"/>
      <c r="CJ83" s="80"/>
      <c r="CK83" s="80"/>
      <c r="CL83" s="80"/>
      <c r="CM83" s="80"/>
      <c r="CN83" s="80"/>
      <c r="CO83" s="80"/>
      <c r="CP83" s="80"/>
      <c r="CQ83" s="80"/>
    </row>
    <row r="84" spans="1:95">
      <c r="A84" s="108" t="s">
        <v>87</v>
      </c>
      <c r="B84" s="38">
        <v>13438</v>
      </c>
      <c r="C84" s="38">
        <v>18962</v>
      </c>
      <c r="D84" s="38">
        <v>9007</v>
      </c>
      <c r="E84" s="38">
        <v>16392</v>
      </c>
      <c r="F84" s="49">
        <v>57799</v>
      </c>
      <c r="G84" s="38">
        <v>10811</v>
      </c>
      <c r="H84" s="38">
        <v>19693</v>
      </c>
      <c r="I84" s="38">
        <v>12811.1</v>
      </c>
      <c r="J84" s="38">
        <v>21469.9</v>
      </c>
      <c r="K84" s="49">
        <f>SUM(G84:J84)</f>
        <v>64785</v>
      </c>
      <c r="L84" s="38">
        <v>-28726</v>
      </c>
      <c r="M84" s="38">
        <v>-26061</v>
      </c>
      <c r="N84" s="38">
        <v>-44625</v>
      </c>
      <c r="O84" s="38">
        <v>-12651</v>
      </c>
      <c r="P84" s="49">
        <f>SUM(L84:O84)</f>
        <v>-112063</v>
      </c>
      <c r="Q84" s="38">
        <v>-14809</v>
      </c>
      <c r="R84" s="38">
        <v>-6972</v>
      </c>
      <c r="S84" s="38">
        <v>-5032</v>
      </c>
      <c r="T84" s="38">
        <v>18393</v>
      </c>
      <c r="U84" s="49">
        <f>SUM(Q84:T84)</f>
        <v>-8420</v>
      </c>
      <c r="V84" s="38">
        <v>-8244</v>
      </c>
      <c r="W84" s="38">
        <v>3922</v>
      </c>
      <c r="X84" s="38">
        <v>-3027</v>
      </c>
      <c r="Y84" s="38">
        <v>10556</v>
      </c>
      <c r="Z84" s="49">
        <f>SUM(V84:Y84)</f>
        <v>3207</v>
      </c>
      <c r="AA84" s="38">
        <v>9025</v>
      </c>
      <c r="AB84" s="38">
        <v>14355</v>
      </c>
      <c r="AC84" s="38">
        <v>19410</v>
      </c>
      <c r="AD84" s="38">
        <v>9289</v>
      </c>
      <c r="AE84" s="49">
        <f>SUM(AA84:AD84)</f>
        <v>52079</v>
      </c>
      <c r="AF84" s="38">
        <v>7941.25</v>
      </c>
      <c r="AG84" s="38">
        <v>9746.25</v>
      </c>
      <c r="AH84" s="38">
        <v>18855</v>
      </c>
      <c r="AI84" s="38">
        <v>14467.5</v>
      </c>
      <c r="AJ84" s="49">
        <f>SUM(AF84:AI84)</f>
        <v>51010</v>
      </c>
      <c r="AK84" s="38">
        <v>7178</v>
      </c>
      <c r="AL84" s="38">
        <v>14607</v>
      </c>
      <c r="AM84" s="38">
        <v>26240</v>
      </c>
      <c r="AN84" s="38">
        <v>32559</v>
      </c>
      <c r="AO84" s="49">
        <f>SUM(AK84:AN84)</f>
        <v>80584</v>
      </c>
      <c r="AP84" s="38">
        <v>9568</v>
      </c>
      <c r="AQ84" s="38">
        <v>24209</v>
      </c>
      <c r="AR84" s="82"/>
      <c r="AS84" s="82"/>
      <c r="AT84" s="82"/>
      <c r="AU84" s="82"/>
      <c r="AV84" s="82"/>
      <c r="AW84" s="82"/>
      <c r="AX84" s="82"/>
      <c r="AY84" s="82"/>
      <c r="AZ84" s="82"/>
      <c r="BA84" s="82"/>
      <c r="BB84" s="82"/>
      <c r="BC84" s="82"/>
      <c r="BD84" s="82"/>
      <c r="BE84" s="82"/>
      <c r="BF84" s="82"/>
      <c r="BG84" s="80"/>
      <c r="BH84" s="80"/>
      <c r="BI84" s="80"/>
      <c r="BJ84" s="80"/>
      <c r="BK84" s="80"/>
      <c r="BL84" s="80"/>
      <c r="BM84" s="80"/>
      <c r="BN84" s="80"/>
      <c r="BO84" s="80"/>
      <c r="BP84" s="80"/>
      <c r="BQ84" s="80"/>
      <c r="BR84" s="80"/>
      <c r="BS84" s="80"/>
      <c r="BT84" s="80"/>
      <c r="BU84" s="80"/>
      <c r="BV84" s="80"/>
      <c r="BW84" s="80"/>
      <c r="BX84" s="80"/>
      <c r="BY84" s="80"/>
      <c r="BZ84" s="80"/>
      <c r="CA84" s="80"/>
      <c r="CB84" s="80"/>
      <c r="CC84" s="80"/>
      <c r="CD84" s="80"/>
      <c r="CE84" s="80"/>
      <c r="CF84" s="80"/>
      <c r="CG84" s="80"/>
      <c r="CH84" s="80"/>
      <c r="CI84" s="80"/>
      <c r="CJ84" s="80"/>
      <c r="CK84" s="80"/>
      <c r="CL84" s="80"/>
      <c r="CM84" s="80"/>
      <c r="CN84" s="80"/>
      <c r="CO84" s="80"/>
      <c r="CP84" s="80"/>
      <c r="CQ84" s="80"/>
    </row>
    <row r="85" spans="1:95">
      <c r="A85" s="108" t="s">
        <v>88</v>
      </c>
      <c r="B85" s="37">
        <f t="shared" ref="B85:L85" si="147">B84/B86</f>
        <v>0.20795741190671474</v>
      </c>
      <c r="C85" s="37">
        <f t="shared" si="147"/>
        <v>0.29896257055466213</v>
      </c>
      <c r="D85" s="37">
        <f t="shared" si="147"/>
        <v>0.14343955536445147</v>
      </c>
      <c r="E85" s="37">
        <f t="shared" si="147"/>
        <v>0.26384663672799263</v>
      </c>
      <c r="F85" s="50">
        <f t="shared" si="147"/>
        <v>0.91443985634502511</v>
      </c>
      <c r="G85" s="37">
        <f t="shared" si="147"/>
        <v>0.1756201367793499</v>
      </c>
      <c r="H85" s="37">
        <f t="shared" si="147"/>
        <v>0.32017493943778758</v>
      </c>
      <c r="I85" s="37">
        <f t="shared" si="147"/>
        <v>0.20838172384066103</v>
      </c>
      <c r="J85" s="37">
        <f t="shared" si="147"/>
        <v>0.34886581521562515</v>
      </c>
      <c r="K85" s="50">
        <f>SUM(G85:J85)</f>
        <v>1.0530426152734236</v>
      </c>
      <c r="L85" s="37">
        <f t="shared" si="147"/>
        <v>-0.47545127361803702</v>
      </c>
      <c r="M85" s="37">
        <f t="shared" ref="M85:O85" si="148">M84/M86</f>
        <v>-0.44315399265406069</v>
      </c>
      <c r="N85" s="37">
        <v>-0.752</v>
      </c>
      <c r="O85" s="37">
        <f t="shared" si="148"/>
        <v>-0.21488993069710557</v>
      </c>
      <c r="P85" s="50">
        <f>SUM(L85:O85)</f>
        <v>-1.8854951969692033</v>
      </c>
      <c r="Q85" s="37">
        <v>-0.25</v>
      </c>
      <c r="R85" s="37">
        <v>-0.12</v>
      </c>
      <c r="S85" s="37">
        <v>-0.08</v>
      </c>
      <c r="T85" s="37">
        <v>0.31</v>
      </c>
      <c r="U85" s="50">
        <f>SUM(Q85:T85)</f>
        <v>-0.14000000000000001</v>
      </c>
      <c r="V85" s="37">
        <f>V84/V86</f>
        <v>-0.14074504046163827</v>
      </c>
      <c r="W85" s="37">
        <f>W84/W86</f>
        <v>6.7788993362831854E-2</v>
      </c>
      <c r="X85" s="37">
        <f>X84/X86</f>
        <v>-5.4015953175467084E-2</v>
      </c>
      <c r="Y85" s="37">
        <f>Y84/Y86</f>
        <v>0.1896548626457536</v>
      </c>
      <c r="Z85" s="50">
        <f>SUM(V85:Y85)</f>
        <v>6.2682862371480103E-2</v>
      </c>
      <c r="AA85" s="37">
        <f>AA84/AA86</f>
        <v>0.16411776472513684</v>
      </c>
      <c r="AB85" s="37">
        <v>0.26</v>
      </c>
      <c r="AC85" s="37">
        <v>0.35</v>
      </c>
      <c r="AD85" s="37">
        <v>0.17</v>
      </c>
      <c r="AE85" s="50">
        <f>SUM(AA85:AD85)</f>
        <v>0.94411776472513687</v>
      </c>
      <c r="AF85" s="37">
        <f>AF84/AF86</f>
        <v>0.14869583941879189</v>
      </c>
      <c r="AG85" s="37">
        <v>0.18</v>
      </c>
      <c r="AH85" s="37">
        <v>0.35</v>
      </c>
      <c r="AI85" s="37">
        <v>0.27</v>
      </c>
      <c r="AJ85" s="50">
        <f>SUM(AF85:AI85)</f>
        <v>0.94869583941879188</v>
      </c>
      <c r="AK85" s="37">
        <f>AK84/AK86</f>
        <v>0.13058269206279904</v>
      </c>
      <c r="AL85" s="37">
        <f>AL84/AL86</f>
        <v>0.26480665687714144</v>
      </c>
      <c r="AM85" s="37">
        <f>AM84/AM86</f>
        <v>0.4722397192477279</v>
      </c>
      <c r="AN85" s="37">
        <f>1.45-0.87</f>
        <v>0.57999999999999996</v>
      </c>
      <c r="AO85" s="50">
        <f>SUM(AK85:AN85)</f>
        <v>1.4476290681876685</v>
      </c>
      <c r="AP85" s="37">
        <v>0.17</v>
      </c>
      <c r="AQ85" s="37">
        <v>0.43</v>
      </c>
      <c r="AR85" s="82"/>
      <c r="AS85" s="82"/>
      <c r="AT85" s="82"/>
      <c r="AU85" s="82"/>
      <c r="AV85" s="82"/>
      <c r="AW85" s="82"/>
      <c r="AX85" s="82"/>
      <c r="AY85" s="82"/>
      <c r="AZ85" s="82"/>
      <c r="BA85" s="82"/>
      <c r="BB85" s="82"/>
      <c r="BC85" s="82"/>
      <c r="BD85" s="82"/>
      <c r="BE85" s="82"/>
      <c r="BF85" s="82"/>
      <c r="BG85" s="80"/>
      <c r="BH85" s="80"/>
      <c r="BI85" s="80"/>
      <c r="BJ85" s="80"/>
      <c r="BK85" s="80"/>
      <c r="BL85" s="80"/>
      <c r="BM85" s="80"/>
      <c r="BN85" s="80"/>
      <c r="BO85" s="80"/>
      <c r="BP85" s="80"/>
      <c r="BQ85" s="80"/>
      <c r="BR85" s="80"/>
      <c r="BS85" s="80"/>
      <c r="BT85" s="80"/>
      <c r="BU85" s="80"/>
      <c r="BV85" s="80"/>
      <c r="BW85" s="80"/>
      <c r="BX85" s="80"/>
      <c r="BY85" s="80"/>
      <c r="BZ85" s="80"/>
      <c r="CA85" s="80"/>
      <c r="CB85" s="80"/>
      <c r="CC85" s="80"/>
      <c r="CD85" s="80"/>
      <c r="CE85" s="80"/>
      <c r="CF85" s="80"/>
      <c r="CG85" s="80"/>
      <c r="CH85" s="80"/>
      <c r="CI85" s="80"/>
      <c r="CJ85" s="80"/>
      <c r="CK85" s="80"/>
      <c r="CL85" s="80"/>
      <c r="CM85" s="80"/>
      <c r="CN85" s="80"/>
      <c r="CO85" s="80"/>
      <c r="CP85" s="80"/>
      <c r="CQ85" s="80"/>
    </row>
    <row r="86" spans="1:95" collapsed="1">
      <c r="A86" s="109" t="s">
        <v>89</v>
      </c>
      <c r="B86" s="39">
        <v>64619</v>
      </c>
      <c r="C86" s="39">
        <v>63426</v>
      </c>
      <c r="D86" s="39">
        <v>62793</v>
      </c>
      <c r="E86" s="39">
        <v>62127</v>
      </c>
      <c r="F86" s="40">
        <v>63207</v>
      </c>
      <c r="G86" s="39">
        <v>61559</v>
      </c>
      <c r="H86" s="39">
        <v>61507</v>
      </c>
      <c r="I86" s="78">
        <v>61479</v>
      </c>
      <c r="J86" s="39">
        <v>61542</v>
      </c>
      <c r="K86" s="40">
        <v>61489</v>
      </c>
      <c r="L86" s="39">
        <v>60418.389000000003</v>
      </c>
      <c r="M86" s="39">
        <v>58808</v>
      </c>
      <c r="N86" s="78">
        <v>58859</v>
      </c>
      <c r="O86" s="78">
        <v>58872</v>
      </c>
      <c r="P86" s="40">
        <v>59237</v>
      </c>
      <c r="Q86" s="39">
        <v>59012</v>
      </c>
      <c r="R86" s="39">
        <v>59367</v>
      </c>
      <c r="S86" s="78">
        <v>59244</v>
      </c>
      <c r="T86" s="78">
        <v>59805</v>
      </c>
      <c r="U86" s="40">
        <v>59126</v>
      </c>
      <c r="V86" s="39">
        <v>58574</v>
      </c>
      <c r="W86" s="39">
        <v>57856</v>
      </c>
      <c r="X86" s="39">
        <v>56039</v>
      </c>
      <c r="Y86" s="78">
        <v>55659</v>
      </c>
      <c r="Z86" s="40">
        <v>57371</v>
      </c>
      <c r="AA86" s="39">
        <v>54991</v>
      </c>
      <c r="AB86" s="39">
        <v>55320</v>
      </c>
      <c r="AC86" s="39">
        <v>55535</v>
      </c>
      <c r="AD86" s="39">
        <v>55447</v>
      </c>
      <c r="AE86" s="40">
        <v>55146</v>
      </c>
      <c r="AF86" s="39">
        <v>53406</v>
      </c>
      <c r="AG86" s="39">
        <v>53428</v>
      </c>
      <c r="AH86" s="39">
        <v>54089</v>
      </c>
      <c r="AI86" s="39">
        <v>54706</v>
      </c>
      <c r="AJ86" s="40">
        <v>53864</v>
      </c>
      <c r="AK86" s="39">
        <v>54969</v>
      </c>
      <c r="AL86" s="39">
        <v>55161</v>
      </c>
      <c r="AM86" s="39">
        <v>55565</v>
      </c>
      <c r="AN86" s="39">
        <v>56272</v>
      </c>
      <c r="AO86" s="40">
        <v>55544</v>
      </c>
      <c r="AP86" s="39">
        <v>56392</v>
      </c>
      <c r="AQ86" s="39">
        <v>56569</v>
      </c>
      <c r="AR86" s="82"/>
      <c r="AS86" s="82"/>
      <c r="AT86" s="82"/>
      <c r="AU86" s="82"/>
      <c r="AV86" s="82"/>
      <c r="AW86" s="82"/>
      <c r="AX86" s="82"/>
      <c r="AY86" s="82"/>
      <c r="AZ86" s="82"/>
      <c r="BA86" s="82"/>
      <c r="BB86" s="82"/>
      <c r="BC86" s="82"/>
      <c r="BD86" s="82"/>
      <c r="BE86" s="82"/>
      <c r="BF86" s="82"/>
      <c r="BG86" s="80"/>
      <c r="BH86" s="80"/>
      <c r="BI86" s="80"/>
      <c r="BJ86" s="80"/>
      <c r="BK86" s="80"/>
      <c r="BL86" s="80"/>
      <c r="BM86" s="80"/>
      <c r="BN86" s="80"/>
      <c r="BO86" s="80"/>
      <c r="BP86" s="80"/>
      <c r="BQ86" s="80"/>
      <c r="BR86" s="80"/>
      <c r="BS86" s="80"/>
      <c r="BT86" s="80"/>
      <c r="BU86" s="80"/>
      <c r="BV86" s="80"/>
      <c r="BW86" s="80"/>
      <c r="BX86" s="80"/>
      <c r="BY86" s="80"/>
      <c r="BZ86" s="80"/>
      <c r="CA86" s="80"/>
      <c r="CB86" s="80"/>
      <c r="CC86" s="80"/>
      <c r="CD86" s="80"/>
      <c r="CE86" s="80"/>
      <c r="CF86" s="80"/>
      <c r="CG86" s="80"/>
      <c r="CH86" s="80"/>
      <c r="CI86" s="80"/>
      <c r="CJ86" s="80"/>
      <c r="CK86" s="80"/>
      <c r="CL86" s="80"/>
      <c r="CM86" s="80"/>
      <c r="CN86" s="80"/>
      <c r="CO86" s="80"/>
      <c r="CP86" s="80"/>
      <c r="CQ86" s="80"/>
    </row>
    <row r="87" spans="1:95">
      <c r="A87" s="110"/>
      <c r="B87" s="41"/>
      <c r="C87" s="41"/>
      <c r="D87" s="41"/>
      <c r="E87" s="41"/>
      <c r="F87" s="42"/>
      <c r="G87" s="41"/>
      <c r="H87" s="41"/>
      <c r="I87" s="41"/>
      <c r="J87" s="41"/>
      <c r="K87" s="42"/>
      <c r="L87" s="41"/>
      <c r="M87" s="41"/>
      <c r="N87" s="41"/>
      <c r="O87" s="41"/>
      <c r="P87" s="42"/>
      <c r="Q87" s="41"/>
      <c r="R87" s="41"/>
      <c r="S87" s="41"/>
      <c r="T87" s="41"/>
      <c r="U87" s="42"/>
      <c r="V87" s="41"/>
      <c r="W87" s="41"/>
      <c r="X87" s="41"/>
      <c r="Y87" s="41"/>
      <c r="Z87" s="42"/>
      <c r="AA87" s="41"/>
      <c r="AB87" s="41"/>
      <c r="AC87" s="41"/>
      <c r="AD87" s="41"/>
      <c r="AE87" s="42"/>
      <c r="AF87" s="41"/>
      <c r="AG87" s="41"/>
      <c r="AH87" s="41"/>
      <c r="AI87" s="313"/>
      <c r="AJ87" s="42"/>
      <c r="AK87" s="330"/>
      <c r="AL87" s="329"/>
      <c r="AM87" s="329"/>
      <c r="AN87" s="313"/>
      <c r="AO87" s="342"/>
      <c r="AP87" s="330"/>
      <c r="AQ87" s="330"/>
      <c r="AR87" s="82"/>
      <c r="AS87" s="82"/>
      <c r="AT87" s="82"/>
      <c r="AU87" s="82"/>
      <c r="AV87" s="82"/>
      <c r="AW87" s="82"/>
      <c r="AX87" s="82"/>
      <c r="AY87" s="82"/>
      <c r="AZ87" s="82"/>
      <c r="BA87" s="82"/>
      <c r="BB87" s="82"/>
      <c r="BC87" s="82"/>
      <c r="BD87" s="82"/>
      <c r="BE87" s="82"/>
      <c r="BF87" s="82"/>
      <c r="BG87" s="80"/>
      <c r="BH87" s="80"/>
      <c r="BI87" s="80"/>
      <c r="BJ87" s="80"/>
      <c r="BK87" s="80"/>
      <c r="BL87" s="80"/>
      <c r="BM87" s="80"/>
      <c r="BN87" s="80"/>
      <c r="BO87" s="80"/>
      <c r="BP87" s="80"/>
      <c r="BQ87" s="80"/>
      <c r="BR87" s="80"/>
      <c r="BS87" s="80"/>
      <c r="BT87" s="80"/>
      <c r="BU87" s="80"/>
      <c r="BV87" s="80"/>
      <c r="BW87" s="80"/>
      <c r="BX87" s="80"/>
      <c r="BY87" s="80"/>
      <c r="BZ87" s="80"/>
      <c r="CA87" s="80"/>
      <c r="CB87" s="80"/>
      <c r="CC87" s="80"/>
      <c r="CD87" s="80"/>
      <c r="CE87" s="80"/>
      <c r="CF87" s="80"/>
      <c r="CG87" s="80"/>
      <c r="CH87" s="80"/>
      <c r="CI87" s="80"/>
      <c r="CJ87" s="80"/>
      <c r="CK87" s="80"/>
      <c r="CL87" s="80"/>
      <c r="CM87" s="80"/>
      <c r="CN87" s="80"/>
      <c r="CO87" s="80"/>
      <c r="CP87" s="80"/>
      <c r="CQ87" s="80"/>
    </row>
    <row r="88" spans="1:95">
      <c r="A88" s="111" t="s">
        <v>82</v>
      </c>
      <c r="B88" s="43">
        <v>12067</v>
      </c>
      <c r="C88" s="43">
        <v>10255</v>
      </c>
      <c r="D88" s="43">
        <v>7502</v>
      </c>
      <c r="E88" s="43">
        <v>3771</v>
      </c>
      <c r="F88" s="10">
        <f>SUM(B88,C88,D88,E88)</f>
        <v>33595</v>
      </c>
      <c r="G88" s="43">
        <v>12487</v>
      </c>
      <c r="H88" s="43">
        <v>13836</v>
      </c>
      <c r="I88" s="43">
        <v>10896</v>
      </c>
      <c r="J88" s="43">
        <v>21352</v>
      </c>
      <c r="K88" s="10">
        <f t="shared" ref="K88:K91" si="149">G88+H88+I88+J88</f>
        <v>58571</v>
      </c>
      <c r="L88" s="43">
        <v>-59410.927170000003</v>
      </c>
      <c r="M88" s="43">
        <v>-30047</v>
      </c>
      <c r="N88" s="43">
        <v>-48484</v>
      </c>
      <c r="O88" s="43">
        <v>-19544.072829999997</v>
      </c>
      <c r="P88" s="10">
        <f t="shared" ref="P88:P91" si="150">L88+M88+N88+O88</f>
        <v>-157486</v>
      </c>
      <c r="Q88" s="43">
        <v>-10500</v>
      </c>
      <c r="R88" s="43">
        <v>-6112</v>
      </c>
      <c r="S88" s="43">
        <v>-6344</v>
      </c>
      <c r="T88" s="43">
        <v>13379</v>
      </c>
      <c r="U88" s="10">
        <f t="shared" ref="U88:U93" si="151">Q88+R88+S88+T88</f>
        <v>-9577</v>
      </c>
      <c r="V88" s="43">
        <v>-11950</v>
      </c>
      <c r="W88" s="9">
        <v>-4251</v>
      </c>
      <c r="X88" s="9">
        <v>-7757</v>
      </c>
      <c r="Y88" s="43">
        <v>4081</v>
      </c>
      <c r="Z88" s="10">
        <f t="shared" ref="Z88:Z101" si="152">V88+W88+X88+Y88</f>
        <v>-19877</v>
      </c>
      <c r="AA88" s="43">
        <v>5123</v>
      </c>
      <c r="AB88" s="43">
        <v>9613</v>
      </c>
      <c r="AC88" s="9">
        <v>15019</v>
      </c>
      <c r="AD88" s="9">
        <v>3311</v>
      </c>
      <c r="AE88" s="10">
        <f t="shared" ref="AE88:AE102" si="153">SUM(AA88:AD88)</f>
        <v>33066</v>
      </c>
      <c r="AF88" s="43">
        <v>5420</v>
      </c>
      <c r="AG88" s="9">
        <v>5073</v>
      </c>
      <c r="AH88" s="9">
        <v>15343</v>
      </c>
      <c r="AI88" s="9">
        <v>6866</v>
      </c>
      <c r="AJ88" s="10">
        <f>SUM(AF88:AI88)</f>
        <v>32702</v>
      </c>
      <c r="AK88" s="43">
        <v>8150</v>
      </c>
      <c r="AL88" s="9">
        <v>12235</v>
      </c>
      <c r="AM88" s="9">
        <v>22616</v>
      </c>
      <c r="AN88" s="9">
        <f>AN79</f>
        <v>2525</v>
      </c>
      <c r="AO88" s="10">
        <f>AO79</f>
        <v>45526</v>
      </c>
      <c r="AP88" s="43">
        <f>AP79</f>
        <v>6071</v>
      </c>
      <c r="AQ88" s="43">
        <v>15908</v>
      </c>
      <c r="AR88" s="82"/>
      <c r="AS88" s="82"/>
      <c r="AT88" s="82"/>
      <c r="AU88" s="82"/>
      <c r="AV88" s="82"/>
      <c r="AW88" s="82"/>
      <c r="AX88" s="82"/>
      <c r="AY88" s="82"/>
      <c r="AZ88" s="82"/>
      <c r="BA88" s="82"/>
      <c r="BB88" s="82"/>
      <c r="BC88" s="82"/>
      <c r="BD88" s="82"/>
      <c r="BE88" s="82"/>
      <c r="BF88" s="82"/>
      <c r="BG88" s="80"/>
      <c r="BH88" s="80"/>
      <c r="BI88" s="80"/>
      <c r="BJ88" s="80"/>
      <c r="BK88" s="80"/>
      <c r="BL88" s="80"/>
      <c r="BM88" s="80"/>
      <c r="BN88" s="80"/>
      <c r="BO88" s="80"/>
      <c r="BP88" s="80"/>
      <c r="BQ88" s="80"/>
      <c r="BR88" s="80"/>
      <c r="BS88" s="80"/>
      <c r="BT88" s="80"/>
      <c r="BU88" s="80"/>
      <c r="BV88" s="80"/>
      <c r="BW88" s="80"/>
      <c r="BX88" s="80"/>
      <c r="BY88" s="80"/>
      <c r="BZ88" s="80"/>
      <c r="CA88" s="80"/>
      <c r="CB88" s="80"/>
      <c r="CC88" s="80"/>
      <c r="CD88" s="80"/>
      <c r="CE88" s="80"/>
      <c r="CF88" s="80"/>
      <c r="CG88" s="80"/>
      <c r="CH88" s="80"/>
      <c r="CI88" s="80"/>
      <c r="CJ88" s="80"/>
      <c r="CK88" s="80"/>
      <c r="CL88" s="80"/>
      <c r="CM88" s="80"/>
      <c r="CN88" s="80"/>
      <c r="CO88" s="80"/>
      <c r="CP88" s="80"/>
      <c r="CQ88" s="80"/>
    </row>
    <row r="89" spans="1:95">
      <c r="A89" s="111" t="s">
        <v>80</v>
      </c>
      <c r="B89" s="43">
        <v>4453</v>
      </c>
      <c r="C89" s="43">
        <v>3635</v>
      </c>
      <c r="D89" s="43">
        <v>1452</v>
      </c>
      <c r="E89" s="43">
        <v>-22</v>
      </c>
      <c r="F89" s="10">
        <f t="shared" ref="F89:F91" si="154">SUM(B89,C89,D89,E89)</f>
        <v>9518</v>
      </c>
      <c r="G89" s="43">
        <v>3648</v>
      </c>
      <c r="H89" s="43">
        <v>5308</v>
      </c>
      <c r="I89" s="43">
        <v>3030</v>
      </c>
      <c r="J89" s="43">
        <v>4782</v>
      </c>
      <c r="K89" s="10">
        <f t="shared" si="149"/>
        <v>16768</v>
      </c>
      <c r="L89" s="43">
        <v>15505</v>
      </c>
      <c r="M89" s="43">
        <v>-10248</v>
      </c>
      <c r="N89" s="43">
        <v>19349</v>
      </c>
      <c r="O89" s="43">
        <v>1898</v>
      </c>
      <c r="P89" s="10">
        <f t="shared" si="150"/>
        <v>26504</v>
      </c>
      <c r="Q89" s="43">
        <v>3068</v>
      </c>
      <c r="R89" s="43">
        <v>1946</v>
      </c>
      <c r="S89" s="43">
        <v>4402</v>
      </c>
      <c r="T89" s="43">
        <v>11148</v>
      </c>
      <c r="U89" s="10">
        <f t="shared" si="151"/>
        <v>20564</v>
      </c>
      <c r="V89" s="43">
        <v>2610</v>
      </c>
      <c r="W89" s="43">
        <v>3133</v>
      </c>
      <c r="X89" s="43">
        <v>2348</v>
      </c>
      <c r="Y89" s="43">
        <v>2017</v>
      </c>
      <c r="Z89" s="10">
        <f t="shared" si="152"/>
        <v>10108</v>
      </c>
      <c r="AA89" s="43">
        <v>4885</v>
      </c>
      <c r="AB89" s="43">
        <v>3461</v>
      </c>
      <c r="AC89" s="43">
        <v>6555</v>
      </c>
      <c r="AD89" s="9">
        <v>-1850</v>
      </c>
      <c r="AE89" s="10">
        <f t="shared" si="153"/>
        <v>13051</v>
      </c>
      <c r="AF89" s="43">
        <v>5159</v>
      </c>
      <c r="AG89" s="43">
        <v>-3997</v>
      </c>
      <c r="AH89" s="43">
        <v>2376</v>
      </c>
      <c r="AI89" s="9">
        <v>1458</v>
      </c>
      <c r="AJ89" s="10">
        <f t="shared" ref="AJ89:AJ92" si="155">SUM(AF89:AI89)</f>
        <v>4996</v>
      </c>
      <c r="AK89" s="43">
        <v>7285</v>
      </c>
      <c r="AL89" s="43">
        <v>1198</v>
      </c>
      <c r="AM89" s="43">
        <v>5205</v>
      </c>
      <c r="AN89" s="43">
        <v>4079</v>
      </c>
      <c r="AO89" s="10">
        <f t="shared" ref="AO89:AO92" si="156">SUM(AK89:AN89)</f>
        <v>17767</v>
      </c>
      <c r="AP89" s="43">
        <v>2421</v>
      </c>
      <c r="AQ89" s="43">
        <v>3507</v>
      </c>
      <c r="AR89" s="82"/>
      <c r="AS89" s="82"/>
      <c r="AT89" s="82"/>
      <c r="AU89" s="82"/>
      <c r="AV89" s="82"/>
      <c r="AW89" s="82"/>
      <c r="AX89" s="82"/>
      <c r="AY89" s="82"/>
      <c r="AZ89" s="82"/>
      <c r="BA89" s="82"/>
      <c r="BB89" s="82"/>
      <c r="BC89" s="82"/>
      <c r="BD89" s="82"/>
      <c r="BE89" s="82"/>
      <c r="BF89" s="82"/>
      <c r="BG89" s="80"/>
      <c r="BH89" s="80"/>
      <c r="BI89" s="80"/>
      <c r="BJ89" s="80"/>
      <c r="BK89" s="80"/>
      <c r="BL89" s="80"/>
      <c r="BM89" s="80"/>
      <c r="BN89" s="80"/>
      <c r="BO89" s="80"/>
      <c r="BP89" s="80"/>
      <c r="BQ89" s="80"/>
      <c r="BR89" s="80"/>
      <c r="BS89" s="80"/>
      <c r="BT89" s="80"/>
      <c r="BU89" s="80"/>
      <c r="BV89" s="80"/>
      <c r="BW89" s="80"/>
      <c r="BX89" s="80"/>
      <c r="BY89" s="80"/>
      <c r="BZ89" s="80"/>
      <c r="CA89" s="80"/>
      <c r="CB89" s="80"/>
      <c r="CC89" s="80"/>
      <c r="CD89" s="80"/>
      <c r="CE89" s="80"/>
      <c r="CF89" s="80"/>
      <c r="CG89" s="80"/>
      <c r="CH89" s="80"/>
      <c r="CI89" s="80"/>
      <c r="CJ89" s="80"/>
      <c r="CK89" s="80"/>
      <c r="CL89" s="80"/>
      <c r="CM89" s="80"/>
      <c r="CN89" s="80"/>
      <c r="CO89" s="80"/>
      <c r="CP89" s="80"/>
      <c r="CQ89" s="80"/>
    </row>
    <row r="90" spans="1:95">
      <c r="A90" s="111" t="s">
        <v>90</v>
      </c>
      <c r="B90" s="43">
        <v>247</v>
      </c>
      <c r="C90" s="43">
        <v>608</v>
      </c>
      <c r="D90" s="43">
        <v>327</v>
      </c>
      <c r="E90" s="43">
        <v>-110</v>
      </c>
      <c r="F90" s="10">
        <f t="shared" si="154"/>
        <v>1072</v>
      </c>
      <c r="G90" s="43">
        <v>111</v>
      </c>
      <c r="H90" s="43">
        <v>64</v>
      </c>
      <c r="I90" s="43">
        <v>-133</v>
      </c>
      <c r="J90" s="43">
        <v>381</v>
      </c>
      <c r="K90" s="10">
        <f t="shared" si="149"/>
        <v>423</v>
      </c>
      <c r="L90" s="43">
        <v>150</v>
      </c>
      <c r="M90" s="43">
        <v>524</v>
      </c>
      <c r="N90" s="43">
        <v>1509</v>
      </c>
      <c r="O90" s="43">
        <v>1537</v>
      </c>
      <c r="P90" s="10">
        <f t="shared" si="150"/>
        <v>3720</v>
      </c>
      <c r="Q90" s="43">
        <v>1412</v>
      </c>
      <c r="R90" s="43">
        <v>432</v>
      </c>
      <c r="S90" s="43">
        <v>261</v>
      </c>
      <c r="T90" s="43">
        <v>257</v>
      </c>
      <c r="U90" s="10">
        <f t="shared" si="151"/>
        <v>2362</v>
      </c>
      <c r="V90" s="43">
        <v>180</v>
      </c>
      <c r="W90" s="43">
        <v>179</v>
      </c>
      <c r="X90" s="43">
        <v>354</v>
      </c>
      <c r="Y90" s="43">
        <v>559</v>
      </c>
      <c r="Z90" s="10">
        <f t="shared" si="152"/>
        <v>1272</v>
      </c>
      <c r="AA90" s="43">
        <v>735</v>
      </c>
      <c r="AB90" s="43">
        <v>477</v>
      </c>
      <c r="AC90" s="43">
        <v>253</v>
      </c>
      <c r="AD90" s="9">
        <v>636</v>
      </c>
      <c r="AE90" s="10">
        <f t="shared" si="153"/>
        <v>2101</v>
      </c>
      <c r="AF90" s="43">
        <v>919</v>
      </c>
      <c r="AG90" s="43">
        <v>1229</v>
      </c>
      <c r="AH90" s="43">
        <v>1123</v>
      </c>
      <c r="AI90" s="9">
        <v>665</v>
      </c>
      <c r="AJ90" s="10">
        <f t="shared" si="155"/>
        <v>3936</v>
      </c>
      <c r="AK90" s="43">
        <v>769</v>
      </c>
      <c r="AL90" s="43">
        <v>321</v>
      </c>
      <c r="AM90" s="43">
        <v>766</v>
      </c>
      <c r="AN90" s="43">
        <v>721</v>
      </c>
      <c r="AO90" s="10">
        <v>2578</v>
      </c>
      <c r="AP90" s="43">
        <v>900</v>
      </c>
      <c r="AQ90" s="43">
        <v>782</v>
      </c>
      <c r="AR90" s="82"/>
      <c r="AS90" s="82"/>
      <c r="AT90" s="82"/>
      <c r="AU90" s="82"/>
      <c r="AV90" s="82"/>
      <c r="AW90" s="82"/>
      <c r="AX90" s="82"/>
      <c r="AY90" s="82"/>
      <c r="AZ90" s="82"/>
      <c r="BA90" s="82"/>
      <c r="BB90" s="82"/>
      <c r="BC90" s="82"/>
      <c r="BD90" s="82"/>
      <c r="BE90" s="82"/>
      <c r="BF90" s="82"/>
      <c r="BG90" s="80"/>
      <c r="BH90" s="80"/>
      <c r="BI90" s="80"/>
      <c r="BJ90" s="80"/>
      <c r="BK90" s="80"/>
      <c r="BL90" s="80"/>
      <c r="BM90" s="80"/>
      <c r="BN90" s="80"/>
      <c r="BO90" s="80"/>
      <c r="BP90" s="80"/>
      <c r="BQ90" s="80"/>
      <c r="BR90" s="80"/>
      <c r="BS90" s="80"/>
      <c r="BT90" s="80"/>
      <c r="BU90" s="80"/>
      <c r="BV90" s="80"/>
      <c r="BW90" s="80"/>
      <c r="BX90" s="80"/>
      <c r="BY90" s="80"/>
      <c r="BZ90" s="80"/>
      <c r="CA90" s="80"/>
      <c r="CB90" s="80"/>
      <c r="CC90" s="80"/>
      <c r="CD90" s="80"/>
      <c r="CE90" s="80"/>
      <c r="CF90" s="80"/>
      <c r="CG90" s="80"/>
      <c r="CH90" s="80"/>
      <c r="CI90" s="80"/>
      <c r="CJ90" s="80"/>
      <c r="CK90" s="80"/>
      <c r="CL90" s="80"/>
      <c r="CM90" s="80"/>
      <c r="CN90" s="80"/>
      <c r="CO90" s="80"/>
      <c r="CP90" s="80"/>
      <c r="CQ90" s="80"/>
    </row>
    <row r="91" spans="1:95">
      <c r="A91" s="111" t="s">
        <v>91</v>
      </c>
      <c r="B91" s="43">
        <v>13380</v>
      </c>
      <c r="C91" s="43">
        <v>14513</v>
      </c>
      <c r="D91" s="43">
        <v>13950</v>
      </c>
      <c r="E91" s="43">
        <v>15594</v>
      </c>
      <c r="F91" s="10">
        <f t="shared" si="154"/>
        <v>57437</v>
      </c>
      <c r="G91" s="43">
        <v>14211</v>
      </c>
      <c r="H91" s="43">
        <v>15593</v>
      </c>
      <c r="I91" s="43">
        <v>15696</v>
      </c>
      <c r="J91" s="43">
        <v>17987</v>
      </c>
      <c r="K91" s="10">
        <f t="shared" si="149"/>
        <v>63487</v>
      </c>
      <c r="L91" s="43">
        <v>15252</v>
      </c>
      <c r="M91" s="43">
        <v>11930</v>
      </c>
      <c r="N91" s="43">
        <v>14112</v>
      </c>
      <c r="O91" s="43">
        <v>12312</v>
      </c>
      <c r="P91" s="10">
        <f t="shared" si="150"/>
        <v>53606</v>
      </c>
      <c r="Q91" s="43">
        <v>12677</v>
      </c>
      <c r="R91" s="43">
        <v>12994</v>
      </c>
      <c r="S91" s="43">
        <v>14899</v>
      </c>
      <c r="T91" s="43">
        <v>15512</v>
      </c>
      <c r="U91" s="10">
        <f t="shared" si="151"/>
        <v>56082</v>
      </c>
      <c r="V91" s="43">
        <v>12741</v>
      </c>
      <c r="W91" s="43">
        <v>14282</v>
      </c>
      <c r="X91" s="43">
        <v>15640</v>
      </c>
      <c r="Y91" s="43">
        <v>13998</v>
      </c>
      <c r="Z91" s="10">
        <f t="shared" si="152"/>
        <v>56661</v>
      </c>
      <c r="AA91" s="43">
        <v>13320</v>
      </c>
      <c r="AB91" s="43">
        <v>13878</v>
      </c>
      <c r="AC91" s="43">
        <v>19279</v>
      </c>
      <c r="AD91" s="9">
        <v>13545</v>
      </c>
      <c r="AE91" s="10">
        <f t="shared" si="153"/>
        <v>60022</v>
      </c>
      <c r="AF91" s="43">
        <v>15164</v>
      </c>
      <c r="AG91" s="43">
        <v>18838</v>
      </c>
      <c r="AH91" s="43">
        <v>14900</v>
      </c>
      <c r="AI91" s="9">
        <v>16601</v>
      </c>
      <c r="AJ91" s="10">
        <f>SUM(AF91:AI91)</f>
        <v>65503</v>
      </c>
      <c r="AK91" s="43">
        <v>14913</v>
      </c>
      <c r="AL91" s="43">
        <v>15896</v>
      </c>
      <c r="AM91" s="43">
        <v>15611</v>
      </c>
      <c r="AN91" s="43">
        <v>16026</v>
      </c>
      <c r="AO91" s="10">
        <f t="shared" si="156"/>
        <v>62446</v>
      </c>
      <c r="AP91" s="43">
        <v>15236</v>
      </c>
      <c r="AQ91" s="43">
        <v>15685</v>
      </c>
      <c r="AR91" s="82"/>
      <c r="AS91" s="82"/>
      <c r="AT91" s="82"/>
      <c r="AU91" s="82"/>
      <c r="AV91" s="82"/>
      <c r="AW91" s="82"/>
      <c r="AX91" s="82"/>
      <c r="AY91" s="82"/>
      <c r="AZ91" s="82"/>
      <c r="BA91" s="82"/>
      <c r="BB91" s="82"/>
      <c r="BC91" s="82"/>
      <c r="BD91" s="82"/>
      <c r="BE91" s="82"/>
      <c r="BF91" s="82"/>
      <c r="BG91" s="80"/>
      <c r="BH91" s="80"/>
      <c r="BI91" s="80"/>
      <c r="BJ91" s="80"/>
      <c r="BK91" s="80"/>
      <c r="BL91" s="80"/>
      <c r="BM91" s="80"/>
      <c r="BN91" s="80"/>
      <c r="BO91" s="80"/>
      <c r="BP91" s="80"/>
      <c r="BQ91" s="80"/>
      <c r="BR91" s="80"/>
      <c r="BS91" s="80"/>
      <c r="BT91" s="80"/>
      <c r="BU91" s="80"/>
      <c r="BV91" s="80"/>
      <c r="BW91" s="80"/>
      <c r="BX91" s="80"/>
      <c r="BY91" s="80"/>
      <c r="BZ91" s="80"/>
      <c r="CA91" s="80"/>
      <c r="CB91" s="80"/>
      <c r="CC91" s="80"/>
      <c r="CD91" s="80"/>
      <c r="CE91" s="80"/>
      <c r="CF91" s="80"/>
      <c r="CG91" s="80"/>
      <c r="CH91" s="80"/>
      <c r="CI91" s="80"/>
      <c r="CJ91" s="80"/>
      <c r="CK91" s="80"/>
      <c r="CL91" s="80"/>
      <c r="CM91" s="80"/>
      <c r="CN91" s="80"/>
      <c r="CO91" s="80"/>
      <c r="CP91" s="80"/>
      <c r="CQ91" s="80"/>
    </row>
    <row r="92" spans="1:95">
      <c r="A92" s="111" t="s">
        <v>92</v>
      </c>
      <c r="B92" s="43"/>
      <c r="C92" s="43"/>
      <c r="D92" s="43"/>
      <c r="E92" s="43"/>
      <c r="F92" s="45"/>
      <c r="G92" s="43"/>
      <c r="H92" s="43"/>
      <c r="I92" s="44"/>
      <c r="J92" s="43"/>
      <c r="K92" s="45"/>
      <c r="L92" s="44"/>
      <c r="M92" s="44"/>
      <c r="N92" s="44"/>
      <c r="O92" s="44"/>
      <c r="P92" s="45"/>
      <c r="Q92" s="44">
        <v>309</v>
      </c>
      <c r="R92" s="44">
        <v>699</v>
      </c>
      <c r="S92" s="44">
        <v>741</v>
      </c>
      <c r="T92" s="44">
        <v>764</v>
      </c>
      <c r="U92" s="45">
        <f t="shared" si="151"/>
        <v>2513</v>
      </c>
      <c r="V92" s="44">
        <v>1023</v>
      </c>
      <c r="W92" s="44">
        <v>730</v>
      </c>
      <c r="X92" s="44">
        <v>712</v>
      </c>
      <c r="Y92" s="44">
        <v>712</v>
      </c>
      <c r="Z92" s="45">
        <f t="shared" si="152"/>
        <v>3177</v>
      </c>
      <c r="AA92" s="44">
        <v>625</v>
      </c>
      <c r="AB92" s="44">
        <v>625</v>
      </c>
      <c r="AC92" s="44">
        <v>492</v>
      </c>
      <c r="AD92" s="9">
        <v>493</v>
      </c>
      <c r="AE92" s="45">
        <f t="shared" si="153"/>
        <v>2235</v>
      </c>
      <c r="AF92" s="44">
        <v>492</v>
      </c>
      <c r="AG92" s="44">
        <v>492</v>
      </c>
      <c r="AH92" s="44">
        <v>493</v>
      </c>
      <c r="AI92" s="9">
        <v>492</v>
      </c>
      <c r="AJ92" s="45">
        <f t="shared" si="155"/>
        <v>1969</v>
      </c>
      <c r="AK92" s="44">
        <v>492</v>
      </c>
      <c r="AL92" s="44">
        <v>492</v>
      </c>
      <c r="AM92" s="44">
        <v>508</v>
      </c>
      <c r="AN92" s="44">
        <v>492</v>
      </c>
      <c r="AO92" s="10">
        <f t="shared" si="156"/>
        <v>1984</v>
      </c>
      <c r="AP92" s="44">
        <v>528</v>
      </c>
      <c r="AQ92" s="44">
        <v>528</v>
      </c>
      <c r="AR92" s="82"/>
      <c r="AS92" s="82"/>
      <c r="AT92" s="82"/>
      <c r="AU92" s="82"/>
      <c r="AV92" s="82"/>
      <c r="AW92" s="82"/>
      <c r="AX92" s="82"/>
      <c r="AY92" s="82"/>
      <c r="AZ92" s="82"/>
      <c r="BA92" s="82"/>
      <c r="BB92" s="82"/>
      <c r="BC92" s="82"/>
      <c r="BD92" s="82"/>
      <c r="BE92" s="82"/>
      <c r="BF92" s="82"/>
      <c r="BG92" s="80"/>
      <c r="BH92" s="80"/>
      <c r="BI92" s="80"/>
      <c r="BJ92" s="80"/>
      <c r="BK92" s="80"/>
      <c r="BL92" s="80"/>
      <c r="BM92" s="80"/>
      <c r="BN92" s="80"/>
      <c r="BO92" s="80"/>
      <c r="BP92" s="80"/>
      <c r="BQ92" s="80"/>
      <c r="BR92" s="80"/>
      <c r="BS92" s="80"/>
      <c r="BT92" s="80"/>
      <c r="BU92" s="80"/>
      <c r="BV92" s="80"/>
      <c r="BW92" s="80"/>
      <c r="BX92" s="80"/>
      <c r="BY92" s="80"/>
      <c r="BZ92" s="80"/>
      <c r="CA92" s="80"/>
      <c r="CB92" s="80"/>
      <c r="CC92" s="80"/>
      <c r="CD92" s="80"/>
      <c r="CE92" s="80"/>
      <c r="CF92" s="80"/>
      <c r="CG92" s="80"/>
      <c r="CH92" s="80"/>
      <c r="CI92" s="80"/>
      <c r="CJ92" s="80"/>
      <c r="CK92" s="80"/>
      <c r="CL92" s="80"/>
      <c r="CM92" s="80"/>
      <c r="CN92" s="80"/>
      <c r="CO92" s="80"/>
      <c r="CP92" s="80"/>
      <c r="CQ92" s="80"/>
    </row>
    <row r="93" spans="1:95">
      <c r="A93" s="112" t="s">
        <v>93</v>
      </c>
      <c r="B93" s="26">
        <f t="shared" ref="B93:L93" si="157">B88+B89+B90+B91</f>
        <v>30147</v>
      </c>
      <c r="C93" s="26">
        <f t="shared" si="157"/>
        <v>29011</v>
      </c>
      <c r="D93" s="26">
        <f t="shared" si="157"/>
        <v>23231</v>
      </c>
      <c r="E93" s="26">
        <f>SUM(E88:E91)</f>
        <v>19233</v>
      </c>
      <c r="F93" s="57">
        <f t="shared" si="157"/>
        <v>101622</v>
      </c>
      <c r="G93" s="26">
        <f t="shared" si="157"/>
        <v>30457</v>
      </c>
      <c r="H93" s="26">
        <f t="shared" si="157"/>
        <v>34801</v>
      </c>
      <c r="I93" s="26">
        <f t="shared" si="157"/>
        <v>29489</v>
      </c>
      <c r="J93" s="26">
        <f t="shared" si="157"/>
        <v>44502</v>
      </c>
      <c r="K93" s="57">
        <f t="shared" si="157"/>
        <v>139249</v>
      </c>
      <c r="L93" s="26">
        <f t="shared" si="157"/>
        <v>-28503.927170000003</v>
      </c>
      <c r="M93" s="26">
        <f t="shared" ref="M93:N93" si="158">M88+M89+M90+M91</f>
        <v>-27841</v>
      </c>
      <c r="N93" s="26">
        <f t="shared" si="158"/>
        <v>-13514</v>
      </c>
      <c r="O93" s="26">
        <f t="shared" ref="O93:P93" si="159">O88+O89+O90+O91</f>
        <v>-3797.0728299999973</v>
      </c>
      <c r="P93" s="57">
        <f t="shared" si="159"/>
        <v>-73656</v>
      </c>
      <c r="Q93" s="26">
        <f>Q88+Q89+Q90+Q91+Q92</f>
        <v>6966</v>
      </c>
      <c r="R93" s="26">
        <f t="shared" ref="R93:T93" si="160">R88+R89+R90+R91+R92</f>
        <v>9959</v>
      </c>
      <c r="S93" s="26">
        <f t="shared" si="160"/>
        <v>13959</v>
      </c>
      <c r="T93" s="26">
        <f t="shared" si="160"/>
        <v>41060</v>
      </c>
      <c r="U93" s="57">
        <f t="shared" si="151"/>
        <v>71944</v>
      </c>
      <c r="V93" s="26">
        <f>V88+V89+V90+V91+V92</f>
        <v>4604</v>
      </c>
      <c r="W93" s="26">
        <f>W88+W89+W90+W91+W92</f>
        <v>14073</v>
      </c>
      <c r="X93" s="26">
        <f>X88+X89+X90+X91+X92</f>
        <v>11297</v>
      </c>
      <c r="Y93" s="26">
        <f t="shared" ref="Y93" si="161">Y88+Y89+Y90+Y91+Y92</f>
        <v>21367</v>
      </c>
      <c r="Z93" s="57">
        <f t="shared" si="152"/>
        <v>51341</v>
      </c>
      <c r="AA93" s="26">
        <f>AA88+AA89+AA90+AA91+AA92</f>
        <v>24688</v>
      </c>
      <c r="AB93" s="26">
        <f>AB88+AB89+AB90+AB91+AB92</f>
        <v>28054</v>
      </c>
      <c r="AC93" s="26">
        <f>AC88+AC89+AC90+AC91+AC92</f>
        <v>41598</v>
      </c>
      <c r="AD93" s="26">
        <f>AD88+AD89+AD90+AD91+AD92</f>
        <v>16135</v>
      </c>
      <c r="AE93" s="57">
        <f t="shared" si="153"/>
        <v>110475</v>
      </c>
      <c r="AF93" s="26">
        <f t="shared" ref="AF93:AM93" si="162">AF88+AF89+AF90+AF91+AF92</f>
        <v>27154</v>
      </c>
      <c r="AG93" s="26">
        <f t="shared" si="162"/>
        <v>21635</v>
      </c>
      <c r="AH93" s="26">
        <f t="shared" si="162"/>
        <v>34235</v>
      </c>
      <c r="AI93" s="26">
        <f t="shared" si="162"/>
        <v>26082</v>
      </c>
      <c r="AJ93" s="57">
        <f t="shared" si="162"/>
        <v>109106</v>
      </c>
      <c r="AK93" s="26">
        <f t="shared" si="162"/>
        <v>31609</v>
      </c>
      <c r="AL93" s="26">
        <f t="shared" si="162"/>
        <v>30142</v>
      </c>
      <c r="AM93" s="26">
        <f t="shared" si="162"/>
        <v>44706</v>
      </c>
      <c r="AN93" s="26">
        <f>AN88+AN89+AN90+AN91+AN92</f>
        <v>23843</v>
      </c>
      <c r="AO93" s="57">
        <f t="shared" ref="AO93" si="163">AO88+AO89+AO90+AO91+AO92</f>
        <v>130301</v>
      </c>
      <c r="AP93" s="26">
        <f>AP88+AP89+AP90+AP91+AP92</f>
        <v>25156</v>
      </c>
      <c r="AQ93" s="26">
        <f>AQ88+AQ89+AQ90+AQ91+AQ92</f>
        <v>36410</v>
      </c>
      <c r="AR93" s="82"/>
      <c r="AS93" s="82"/>
      <c r="AT93" s="82"/>
      <c r="AU93" s="82"/>
      <c r="AV93" s="82"/>
      <c r="AW93" s="82"/>
      <c r="AX93" s="82"/>
      <c r="AY93" s="82"/>
      <c r="AZ93" s="82"/>
      <c r="BA93" s="82"/>
      <c r="BB93" s="82"/>
      <c r="BC93" s="82"/>
      <c r="BD93" s="82"/>
      <c r="BE93" s="82"/>
      <c r="BF93" s="82"/>
      <c r="BG93" s="80"/>
      <c r="BH93" s="80"/>
      <c r="BI93" s="80"/>
      <c r="BJ93" s="80"/>
      <c r="BK93" s="80"/>
      <c r="BL93" s="80"/>
      <c r="BM93" s="80"/>
      <c r="BN93" s="80"/>
      <c r="BO93" s="80"/>
      <c r="BP93" s="80"/>
      <c r="BQ93" s="80"/>
      <c r="BR93" s="80"/>
      <c r="BS93" s="80"/>
      <c r="BT93" s="80"/>
      <c r="BU93" s="80"/>
      <c r="BV93" s="80"/>
      <c r="BW93" s="80"/>
      <c r="BX93" s="80"/>
      <c r="BY93" s="80"/>
      <c r="BZ93" s="80"/>
      <c r="CA93" s="80"/>
      <c r="CB93" s="80"/>
      <c r="CC93" s="80"/>
      <c r="CD93" s="80"/>
      <c r="CE93" s="80"/>
      <c r="CF93" s="80"/>
      <c r="CG93" s="80"/>
      <c r="CH93" s="80"/>
      <c r="CI93" s="80"/>
      <c r="CJ93" s="80"/>
      <c r="CK93" s="80"/>
      <c r="CL93" s="80"/>
      <c r="CM93" s="80"/>
      <c r="CN93" s="80"/>
      <c r="CO93" s="80"/>
      <c r="CP93" s="80"/>
      <c r="CQ93" s="80"/>
    </row>
    <row r="94" spans="1:95">
      <c r="A94" s="104" t="s">
        <v>71</v>
      </c>
      <c r="B94" s="43">
        <v>702</v>
      </c>
      <c r="C94" s="43">
        <v>456</v>
      </c>
      <c r="D94" s="43">
        <v>0</v>
      </c>
      <c r="E94" s="43">
        <v>8384</v>
      </c>
      <c r="F94" s="32">
        <f t="shared" ref="F94:F100" si="164">SUM(B94,C94,D94,E94)</f>
        <v>9542</v>
      </c>
      <c r="G94" s="43">
        <v>850</v>
      </c>
      <c r="H94" s="43">
        <v>0</v>
      </c>
      <c r="I94" s="43">
        <v>0</v>
      </c>
      <c r="J94" s="43">
        <v>0</v>
      </c>
      <c r="K94" s="32">
        <f t="shared" ref="K94:K100" si="165">G94+H94+I94+J94</f>
        <v>850</v>
      </c>
      <c r="L94" s="9">
        <v>0</v>
      </c>
      <c r="M94" s="9">
        <v>0</v>
      </c>
      <c r="N94" s="9"/>
      <c r="O94" s="9"/>
      <c r="P94" s="32">
        <f t="shared" ref="P94:P101" si="166">L94+M94+N94+O94</f>
        <v>0</v>
      </c>
      <c r="Q94" s="9">
        <v>0</v>
      </c>
      <c r="R94" s="9">
        <v>0</v>
      </c>
      <c r="S94" s="9">
        <v>0</v>
      </c>
      <c r="T94" s="9">
        <v>0</v>
      </c>
      <c r="U94" s="32">
        <f t="shared" ref="U94:U101" si="167">Q94+R94+S94+T94</f>
        <v>0</v>
      </c>
      <c r="V94" s="9">
        <v>0</v>
      </c>
      <c r="W94" s="9">
        <v>0</v>
      </c>
      <c r="X94" s="9">
        <v>0</v>
      </c>
      <c r="Y94" s="9">
        <v>0</v>
      </c>
      <c r="Z94" s="32">
        <f t="shared" si="152"/>
        <v>0</v>
      </c>
      <c r="AA94" s="43">
        <v>1353</v>
      </c>
      <c r="AB94" s="9">
        <v>0</v>
      </c>
      <c r="AC94" s="9">
        <v>0</v>
      </c>
      <c r="AD94" s="9">
        <v>1593</v>
      </c>
      <c r="AE94" s="32">
        <f t="shared" si="153"/>
        <v>2946</v>
      </c>
      <c r="AF94" s="43">
        <v>0</v>
      </c>
      <c r="AG94" s="9">
        <v>0</v>
      </c>
      <c r="AH94" s="9">
        <v>0</v>
      </c>
      <c r="AI94" s="9">
        <v>3749</v>
      </c>
      <c r="AJ94" s="32">
        <f>SUM(AF94:AI94)</f>
        <v>3749</v>
      </c>
      <c r="AK94" s="43">
        <v>57</v>
      </c>
      <c r="AL94" s="9">
        <v>786</v>
      </c>
      <c r="AM94" s="9">
        <v>0</v>
      </c>
      <c r="AN94" s="9">
        <v>1635</v>
      </c>
      <c r="AO94" s="32">
        <f>SUM(AK94:AN94)</f>
        <v>2478</v>
      </c>
      <c r="AP94" s="43">
        <v>0</v>
      </c>
      <c r="AQ94" s="43">
        <v>2294</v>
      </c>
      <c r="AR94" s="82"/>
      <c r="AS94" s="82"/>
      <c r="AT94" s="82"/>
      <c r="AU94" s="82"/>
      <c r="AV94" s="82"/>
      <c r="AW94" s="82"/>
      <c r="AX94" s="82"/>
      <c r="AY94" s="82"/>
      <c r="AZ94" s="82"/>
      <c r="BA94" s="82"/>
      <c r="BB94" s="82"/>
      <c r="BC94" s="82"/>
      <c r="BD94" s="82"/>
      <c r="BE94" s="82"/>
      <c r="BF94" s="82"/>
      <c r="BG94" s="80"/>
      <c r="BH94" s="80"/>
      <c r="BI94" s="80"/>
      <c r="BJ94" s="80"/>
      <c r="BK94" s="80"/>
      <c r="BL94" s="80"/>
      <c r="BM94" s="80"/>
      <c r="BN94" s="80"/>
      <c r="BO94" s="80"/>
      <c r="BP94" s="80"/>
      <c r="BQ94" s="80"/>
      <c r="BR94" s="80"/>
      <c r="BS94" s="80"/>
      <c r="BT94" s="80"/>
      <c r="BU94" s="80"/>
      <c r="BV94" s="80"/>
      <c r="BW94" s="80"/>
      <c r="BX94" s="80"/>
      <c r="BY94" s="80"/>
      <c r="BZ94" s="80"/>
      <c r="CA94" s="80"/>
      <c r="CB94" s="80"/>
      <c r="CC94" s="80"/>
      <c r="CD94" s="80"/>
      <c r="CE94" s="80"/>
      <c r="CF94" s="80"/>
      <c r="CG94" s="80"/>
      <c r="CH94" s="80"/>
      <c r="CI94" s="80"/>
      <c r="CJ94" s="80"/>
      <c r="CK94" s="80"/>
      <c r="CL94" s="80"/>
      <c r="CM94" s="80"/>
      <c r="CN94" s="80"/>
      <c r="CO94" s="80"/>
      <c r="CP94" s="80"/>
      <c r="CQ94" s="80"/>
    </row>
    <row r="95" spans="1:95">
      <c r="A95" s="107" t="s">
        <v>94</v>
      </c>
      <c r="B95" s="43">
        <v>0</v>
      </c>
      <c r="C95" s="43">
        <v>0</v>
      </c>
      <c r="D95" s="43">
        <v>0</v>
      </c>
      <c r="E95" s="43">
        <v>0</v>
      </c>
      <c r="F95" s="10">
        <f t="shared" si="164"/>
        <v>0</v>
      </c>
      <c r="G95" s="43">
        <v>-2491</v>
      </c>
      <c r="H95" s="43">
        <v>4544</v>
      </c>
      <c r="I95" s="43">
        <v>490</v>
      </c>
      <c r="J95" s="43">
        <v>-2026</v>
      </c>
      <c r="K95" s="10">
        <f t="shared" si="165"/>
        <v>517</v>
      </c>
      <c r="L95" s="43">
        <v>4539</v>
      </c>
      <c r="M95" s="43">
        <v>-2025</v>
      </c>
      <c r="N95" s="43">
        <v>-1575</v>
      </c>
      <c r="O95" s="43">
        <v>1142</v>
      </c>
      <c r="P95" s="10">
        <f t="shared" si="166"/>
        <v>2081</v>
      </c>
      <c r="Q95" s="43">
        <v>-5248</v>
      </c>
      <c r="R95" s="43">
        <v>-33</v>
      </c>
      <c r="S95" s="43">
        <v>-30</v>
      </c>
      <c r="T95" s="43">
        <v>-29</v>
      </c>
      <c r="U95" s="10">
        <f t="shared" si="167"/>
        <v>-5340</v>
      </c>
      <c r="V95" s="43">
        <v>-34</v>
      </c>
      <c r="W95" s="9">
        <v>-30</v>
      </c>
      <c r="X95" s="9">
        <v>-35</v>
      </c>
      <c r="Y95" s="43">
        <v>29</v>
      </c>
      <c r="Z95" s="10">
        <f t="shared" si="152"/>
        <v>-70</v>
      </c>
      <c r="AA95" s="43">
        <v>-44</v>
      </c>
      <c r="AB95" s="43">
        <v>-28</v>
      </c>
      <c r="AC95" s="9">
        <v>-364</v>
      </c>
      <c r="AD95" s="9">
        <v>-29</v>
      </c>
      <c r="AE95" s="10">
        <f t="shared" si="153"/>
        <v>-465</v>
      </c>
      <c r="AF95" s="43">
        <v>-30</v>
      </c>
      <c r="AG95" s="9">
        <v>-32</v>
      </c>
      <c r="AH95" s="9">
        <v>-32</v>
      </c>
      <c r="AI95" s="9">
        <v>-33</v>
      </c>
      <c r="AJ95" s="10">
        <f t="shared" ref="AJ95:AJ99" si="168">SUM(AF95:AI95)</f>
        <v>-127</v>
      </c>
      <c r="AK95" s="43">
        <v>-32</v>
      </c>
      <c r="AL95" s="9">
        <v>-33</v>
      </c>
      <c r="AM95" s="9">
        <v>-34</v>
      </c>
      <c r="AN95" s="9">
        <v>966</v>
      </c>
      <c r="AO95" s="10">
        <f>SUM(AK95:AN95)</f>
        <v>867</v>
      </c>
      <c r="AP95" s="43">
        <v>-36</v>
      </c>
      <c r="AQ95" s="43">
        <v>-18</v>
      </c>
      <c r="AR95" s="82"/>
      <c r="AS95" s="82"/>
      <c r="AT95" s="82"/>
      <c r="AU95" s="82"/>
      <c r="AV95" s="82"/>
      <c r="AW95" s="82"/>
      <c r="AX95" s="82"/>
      <c r="AY95" s="82"/>
      <c r="AZ95" s="82"/>
      <c r="BA95" s="82"/>
      <c r="BB95" s="82"/>
      <c r="BC95" s="82"/>
      <c r="BD95" s="82"/>
      <c r="BE95" s="82"/>
      <c r="BF95" s="82"/>
      <c r="BG95" s="80"/>
      <c r="BH95" s="80"/>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80"/>
      <c r="CH95" s="80"/>
      <c r="CI95" s="80"/>
      <c r="CJ95" s="80"/>
      <c r="CK95" s="80"/>
      <c r="CL95" s="80"/>
      <c r="CM95" s="80"/>
      <c r="CN95" s="80"/>
      <c r="CO95" s="80"/>
      <c r="CP95" s="80"/>
      <c r="CQ95" s="80"/>
    </row>
    <row r="96" spans="1:95">
      <c r="A96" s="111" t="s">
        <v>95</v>
      </c>
      <c r="B96" s="43">
        <v>1036</v>
      </c>
      <c r="C96" s="43">
        <v>650</v>
      </c>
      <c r="D96" s="43">
        <v>855</v>
      </c>
      <c r="E96" s="43">
        <v>2797</v>
      </c>
      <c r="F96" s="10">
        <f t="shared" si="164"/>
        <v>5338</v>
      </c>
      <c r="G96" s="43">
        <v>697</v>
      </c>
      <c r="H96" s="43">
        <v>1169</v>
      </c>
      <c r="I96" s="43">
        <v>1118</v>
      </c>
      <c r="J96" s="43">
        <v>3822</v>
      </c>
      <c r="K96" s="10">
        <f t="shared" si="165"/>
        <v>6806</v>
      </c>
      <c r="L96" s="43">
        <v>14620</v>
      </c>
      <c r="M96" s="43">
        <v>3843</v>
      </c>
      <c r="N96" s="43">
        <v>10458</v>
      </c>
      <c r="O96" s="43">
        <v>7416</v>
      </c>
      <c r="P96" s="10">
        <f t="shared" si="166"/>
        <v>36337</v>
      </c>
      <c r="Q96" s="43">
        <v>518</v>
      </c>
      <c r="R96" s="43">
        <v>-1623</v>
      </c>
      <c r="S96" s="43">
        <v>-2901</v>
      </c>
      <c r="T96" s="43">
        <v>1819</v>
      </c>
      <c r="U96" s="10">
        <f t="shared" si="167"/>
        <v>-2187</v>
      </c>
      <c r="V96" s="43">
        <v>7610</v>
      </c>
      <c r="W96" s="9">
        <v>5163</v>
      </c>
      <c r="X96" s="9">
        <v>1083</v>
      </c>
      <c r="Y96" s="43">
        <v>1867</v>
      </c>
      <c r="Z96" s="10">
        <f t="shared" si="152"/>
        <v>15723</v>
      </c>
      <c r="AA96" s="43">
        <v>524</v>
      </c>
      <c r="AB96" s="43">
        <v>1016</v>
      </c>
      <c r="AC96" s="9">
        <v>921</v>
      </c>
      <c r="AD96" s="9">
        <v>812</v>
      </c>
      <c r="AE96" s="10">
        <f t="shared" si="153"/>
        <v>3273</v>
      </c>
      <c r="AF96" s="43">
        <v>144</v>
      </c>
      <c r="AG96" s="9">
        <v>2428</v>
      </c>
      <c r="AH96" s="9">
        <v>-1025</v>
      </c>
      <c r="AI96" s="9">
        <v>1452</v>
      </c>
      <c r="AJ96" s="10">
        <f>SUM(AF96:AI96)</f>
        <v>2999</v>
      </c>
      <c r="AK96" s="43">
        <v>66</v>
      </c>
      <c r="AL96" s="9">
        <v>671</v>
      </c>
      <c r="AM96" s="9">
        <v>853</v>
      </c>
      <c r="AN96" s="9">
        <v>7621</v>
      </c>
      <c r="AO96" s="10">
        <f>SUM(AK96:AN96)</f>
        <v>9211</v>
      </c>
      <c r="AP96" s="43">
        <v>-403</v>
      </c>
      <c r="AQ96" s="43">
        <v>1898</v>
      </c>
      <c r="AR96" s="82"/>
      <c r="AS96" s="82"/>
      <c r="AT96" s="82"/>
      <c r="AU96" s="82"/>
      <c r="AV96" s="82"/>
      <c r="AW96" s="82"/>
      <c r="AX96" s="82"/>
      <c r="AY96" s="82"/>
      <c r="AZ96" s="82"/>
      <c r="BA96" s="82"/>
      <c r="BB96" s="82"/>
      <c r="BC96" s="82"/>
      <c r="BD96" s="82"/>
      <c r="BE96" s="82"/>
      <c r="BF96" s="82"/>
      <c r="BG96" s="80"/>
      <c r="BH96" s="80"/>
      <c r="BI96" s="80"/>
      <c r="BJ96" s="80"/>
      <c r="BK96" s="80"/>
      <c r="BL96" s="80"/>
      <c r="BM96" s="80"/>
      <c r="BN96" s="80"/>
      <c r="BO96" s="80"/>
      <c r="BP96" s="80"/>
      <c r="BQ96" s="80"/>
      <c r="BR96" s="80"/>
      <c r="BS96" s="80"/>
      <c r="BT96" s="80"/>
      <c r="BU96" s="80"/>
      <c r="BV96" s="80"/>
      <c r="BW96" s="80"/>
      <c r="BX96" s="80"/>
      <c r="BY96" s="80"/>
      <c r="BZ96" s="80"/>
      <c r="CA96" s="80"/>
      <c r="CB96" s="80"/>
      <c r="CC96" s="80"/>
      <c r="CD96" s="80"/>
      <c r="CE96" s="80"/>
      <c r="CF96" s="80"/>
      <c r="CG96" s="80"/>
      <c r="CH96" s="80"/>
      <c r="CI96" s="80"/>
      <c r="CJ96" s="80"/>
      <c r="CK96" s="80"/>
      <c r="CL96" s="80"/>
      <c r="CM96" s="80"/>
      <c r="CN96" s="80"/>
      <c r="CO96" s="80"/>
      <c r="CP96" s="80"/>
      <c r="CQ96" s="80"/>
    </row>
    <row r="97" spans="1:95">
      <c r="A97" s="111" t="s">
        <v>96</v>
      </c>
      <c r="B97" s="43">
        <v>0</v>
      </c>
      <c r="C97" s="43">
        <v>0</v>
      </c>
      <c r="D97" s="43">
        <v>0</v>
      </c>
      <c r="E97" s="43">
        <v>0</v>
      </c>
      <c r="F97" s="10">
        <f t="shared" si="164"/>
        <v>0</v>
      </c>
      <c r="G97" s="43">
        <v>0</v>
      </c>
      <c r="H97" s="43">
        <v>0</v>
      </c>
      <c r="I97" s="43">
        <v>0</v>
      </c>
      <c r="J97" s="43">
        <v>0</v>
      </c>
      <c r="K97" s="10">
        <f t="shared" si="165"/>
        <v>0</v>
      </c>
      <c r="L97" s="43">
        <v>0</v>
      </c>
      <c r="M97" s="43">
        <v>0</v>
      </c>
      <c r="N97" s="43">
        <v>0</v>
      </c>
      <c r="O97" s="43">
        <v>0</v>
      </c>
      <c r="P97" s="10">
        <f t="shared" si="166"/>
        <v>0</v>
      </c>
      <c r="Q97" s="43">
        <v>0</v>
      </c>
      <c r="R97" s="43">
        <v>0</v>
      </c>
      <c r="S97" s="43">
        <v>0</v>
      </c>
      <c r="T97" s="43">
        <v>0</v>
      </c>
      <c r="U97" s="10">
        <f t="shared" si="167"/>
        <v>0</v>
      </c>
      <c r="V97" s="43">
        <v>0</v>
      </c>
      <c r="W97" s="9">
        <v>0</v>
      </c>
      <c r="X97" s="9">
        <v>955</v>
      </c>
      <c r="Y97" s="43">
        <v>167</v>
      </c>
      <c r="Z97" s="10">
        <f t="shared" si="152"/>
        <v>1122</v>
      </c>
      <c r="AA97" s="43">
        <v>156</v>
      </c>
      <c r="AB97" s="43">
        <v>0</v>
      </c>
      <c r="AC97" s="9">
        <v>3086</v>
      </c>
      <c r="AD97" s="9">
        <v>327</v>
      </c>
      <c r="AE97" s="10">
        <f t="shared" si="153"/>
        <v>3569</v>
      </c>
      <c r="AF97" s="43">
        <v>0</v>
      </c>
      <c r="AG97" s="9">
        <v>0</v>
      </c>
      <c r="AH97" s="9">
        <v>0</v>
      </c>
      <c r="AI97" s="9">
        <v>0</v>
      </c>
      <c r="AJ97" s="10">
        <f t="shared" si="168"/>
        <v>0</v>
      </c>
      <c r="AK97" s="43">
        <v>0</v>
      </c>
      <c r="AL97" s="9">
        <v>0</v>
      </c>
      <c r="AM97" s="9">
        <v>0</v>
      </c>
      <c r="AN97" s="9">
        <v>0</v>
      </c>
      <c r="AO97" s="10">
        <f t="shared" ref="AO97:AO101" si="169">SUM(AK97:AN97)</f>
        <v>0</v>
      </c>
      <c r="AP97" s="43">
        <v>0</v>
      </c>
      <c r="AQ97" s="43">
        <v>0</v>
      </c>
      <c r="AR97" s="82"/>
      <c r="AS97" s="82"/>
      <c r="AT97" s="82"/>
      <c r="AU97" s="82"/>
      <c r="AV97" s="82"/>
      <c r="AW97" s="82"/>
      <c r="AX97" s="82"/>
      <c r="AY97" s="82"/>
      <c r="AZ97" s="82"/>
      <c r="BA97" s="82"/>
      <c r="BB97" s="82"/>
      <c r="BC97" s="82"/>
      <c r="BD97" s="82"/>
      <c r="BE97" s="82"/>
      <c r="BF97" s="82"/>
      <c r="BG97" s="80"/>
      <c r="BH97" s="80"/>
      <c r="BI97" s="80"/>
      <c r="BJ97" s="80"/>
      <c r="BK97" s="80"/>
      <c r="BL97" s="80"/>
      <c r="BM97" s="80"/>
      <c r="BN97" s="80"/>
      <c r="BO97" s="80"/>
      <c r="BP97" s="80"/>
      <c r="BQ97" s="80"/>
      <c r="BR97" s="80"/>
      <c r="BS97" s="80"/>
      <c r="BT97" s="80"/>
      <c r="BU97" s="80"/>
      <c r="BV97" s="80"/>
      <c r="BW97" s="80"/>
      <c r="BX97" s="80"/>
      <c r="BY97" s="80"/>
      <c r="BZ97" s="80"/>
      <c r="CA97" s="80"/>
      <c r="CB97" s="80"/>
      <c r="CC97" s="80"/>
      <c r="CD97" s="80"/>
      <c r="CE97" s="80"/>
      <c r="CF97" s="80"/>
      <c r="CG97" s="80"/>
      <c r="CH97" s="80"/>
      <c r="CI97" s="80"/>
      <c r="CJ97" s="80"/>
      <c r="CK97" s="80"/>
      <c r="CL97" s="80"/>
      <c r="CM97" s="80"/>
      <c r="CN97" s="80"/>
      <c r="CO97" s="80"/>
      <c r="CP97" s="80"/>
      <c r="CQ97" s="80"/>
    </row>
    <row r="98" spans="1:95">
      <c r="A98" s="111" t="s">
        <v>97</v>
      </c>
      <c r="B98" s="43">
        <v>205</v>
      </c>
      <c r="C98" s="43">
        <v>100</v>
      </c>
      <c r="D98" s="43">
        <v>202</v>
      </c>
      <c r="E98" s="43">
        <v>-15</v>
      </c>
      <c r="F98" s="10">
        <f t="shared" si="164"/>
        <v>492</v>
      </c>
      <c r="G98" s="43">
        <v>84</v>
      </c>
      <c r="H98" s="43">
        <v>138</v>
      </c>
      <c r="I98" s="43">
        <v>-166</v>
      </c>
      <c r="J98" s="43">
        <v>-59</v>
      </c>
      <c r="K98" s="10">
        <f t="shared" si="165"/>
        <v>-3</v>
      </c>
      <c r="L98" s="43">
        <v>529</v>
      </c>
      <c r="M98" s="43">
        <v>0</v>
      </c>
      <c r="N98" s="43">
        <v>1329</v>
      </c>
      <c r="O98" s="43">
        <v>0</v>
      </c>
      <c r="P98" s="10">
        <f t="shared" si="166"/>
        <v>1858</v>
      </c>
      <c r="Q98" s="43">
        <v>0</v>
      </c>
      <c r="R98" s="43">
        <v>0</v>
      </c>
      <c r="S98" s="43">
        <v>0</v>
      </c>
      <c r="T98" s="43">
        <v>0</v>
      </c>
      <c r="U98" s="10">
        <f t="shared" si="167"/>
        <v>0</v>
      </c>
      <c r="V98" s="43">
        <v>0</v>
      </c>
      <c r="W98" s="9">
        <v>0</v>
      </c>
      <c r="X98" s="9">
        <v>0</v>
      </c>
      <c r="Y98" s="43">
        <v>0</v>
      </c>
      <c r="Z98" s="10">
        <f t="shared" si="152"/>
        <v>0</v>
      </c>
      <c r="AA98" s="43">
        <v>0</v>
      </c>
      <c r="AB98" s="43">
        <v>0</v>
      </c>
      <c r="AC98" s="9">
        <v>0</v>
      </c>
      <c r="AD98" s="9">
        <v>0</v>
      </c>
      <c r="AE98" s="10">
        <f t="shared" si="153"/>
        <v>0</v>
      </c>
      <c r="AF98" s="43">
        <v>0</v>
      </c>
      <c r="AG98" s="9">
        <v>0</v>
      </c>
      <c r="AH98" s="9">
        <v>0</v>
      </c>
      <c r="AI98" s="9">
        <v>0</v>
      </c>
      <c r="AJ98" s="10">
        <f t="shared" si="168"/>
        <v>0</v>
      </c>
      <c r="AK98" s="43">
        <v>0</v>
      </c>
      <c r="AL98" s="9">
        <v>0</v>
      </c>
      <c r="AM98" s="9">
        <v>0</v>
      </c>
      <c r="AN98" s="9">
        <v>0</v>
      </c>
      <c r="AO98" s="10">
        <f t="shared" si="169"/>
        <v>0</v>
      </c>
      <c r="AP98" s="43">
        <v>0</v>
      </c>
      <c r="AQ98" s="43">
        <v>0</v>
      </c>
      <c r="AR98" s="82"/>
      <c r="AS98" s="82"/>
      <c r="AT98" s="82"/>
      <c r="AU98" s="82"/>
      <c r="AV98" s="82"/>
      <c r="AW98" s="82"/>
      <c r="AX98" s="82"/>
      <c r="AY98" s="82"/>
      <c r="AZ98" s="82"/>
      <c r="BA98" s="82"/>
      <c r="BB98" s="82"/>
      <c r="BC98" s="82"/>
      <c r="BD98" s="82"/>
      <c r="BE98" s="82"/>
      <c r="BF98" s="82"/>
      <c r="BG98" s="80"/>
      <c r="BH98" s="80"/>
      <c r="BI98" s="80"/>
      <c r="BJ98" s="80"/>
      <c r="BK98" s="80"/>
      <c r="BL98" s="80"/>
      <c r="BM98" s="80"/>
      <c r="BN98" s="80"/>
      <c r="BO98" s="80"/>
      <c r="BP98" s="80"/>
      <c r="BQ98" s="80"/>
      <c r="BR98" s="80"/>
      <c r="BS98" s="80"/>
      <c r="BT98" s="80"/>
      <c r="BU98" s="80"/>
      <c r="BV98" s="80"/>
      <c r="BW98" s="80"/>
      <c r="BX98" s="80"/>
      <c r="BY98" s="80"/>
      <c r="BZ98" s="80"/>
      <c r="CA98" s="80"/>
      <c r="CB98" s="80"/>
      <c r="CC98" s="80"/>
      <c r="CD98" s="80"/>
      <c r="CE98" s="80"/>
      <c r="CF98" s="80"/>
      <c r="CG98" s="80"/>
      <c r="CH98" s="80"/>
      <c r="CI98" s="80"/>
      <c r="CJ98" s="80"/>
      <c r="CK98" s="80"/>
      <c r="CL98" s="80"/>
      <c r="CM98" s="80"/>
      <c r="CN98" s="80"/>
      <c r="CO98" s="80"/>
      <c r="CP98" s="80"/>
      <c r="CQ98" s="80"/>
    </row>
    <row r="99" spans="1:95">
      <c r="A99" s="104" t="s">
        <v>69</v>
      </c>
      <c r="B99" s="43">
        <v>0</v>
      </c>
      <c r="C99" s="43">
        <v>7500</v>
      </c>
      <c r="D99" s="43">
        <v>0</v>
      </c>
      <c r="E99" s="43">
        <v>7231</v>
      </c>
      <c r="F99" s="10">
        <f t="shared" si="164"/>
        <v>14731</v>
      </c>
      <c r="G99" s="43">
        <v>0</v>
      </c>
      <c r="H99" s="43">
        <v>0</v>
      </c>
      <c r="I99" s="43">
        <v>0</v>
      </c>
      <c r="J99" s="43">
        <v>0</v>
      </c>
      <c r="K99" s="10">
        <f t="shared" si="165"/>
        <v>0</v>
      </c>
      <c r="L99" s="43">
        <v>0</v>
      </c>
      <c r="M99" s="43">
        <v>0</v>
      </c>
      <c r="N99" s="43">
        <v>0</v>
      </c>
      <c r="O99" s="43">
        <v>4105</v>
      </c>
      <c r="P99" s="10">
        <f t="shared" si="166"/>
        <v>4105</v>
      </c>
      <c r="Q99" s="43">
        <v>0</v>
      </c>
      <c r="R99" s="43">
        <v>-1770</v>
      </c>
      <c r="S99" s="43">
        <v>0</v>
      </c>
      <c r="T99" s="43">
        <v>0</v>
      </c>
      <c r="U99" s="10">
        <f t="shared" si="167"/>
        <v>-1770</v>
      </c>
      <c r="V99" s="43">
        <v>0</v>
      </c>
      <c r="W99" s="9">
        <v>0</v>
      </c>
      <c r="X99" s="9">
        <v>0</v>
      </c>
      <c r="Y99" s="43">
        <v>0</v>
      </c>
      <c r="Z99" s="10">
        <f t="shared" si="152"/>
        <v>0</v>
      </c>
      <c r="AA99" s="43">
        <v>0</v>
      </c>
      <c r="AB99" s="43">
        <v>0</v>
      </c>
      <c r="AC99" s="9">
        <v>0</v>
      </c>
      <c r="AD99" s="9">
        <v>0</v>
      </c>
      <c r="AE99" s="10">
        <f t="shared" si="153"/>
        <v>0</v>
      </c>
      <c r="AF99" s="43">
        <v>0</v>
      </c>
      <c r="AG99" s="9">
        <v>0</v>
      </c>
      <c r="AH99" s="9">
        <v>0</v>
      </c>
      <c r="AI99" s="9">
        <v>0</v>
      </c>
      <c r="AJ99" s="10">
        <f t="shared" si="168"/>
        <v>0</v>
      </c>
      <c r="AK99" s="43">
        <v>0</v>
      </c>
      <c r="AL99" s="9">
        <v>0</v>
      </c>
      <c r="AM99" s="9">
        <v>0</v>
      </c>
      <c r="AN99" s="9">
        <v>0</v>
      </c>
      <c r="AO99" s="10">
        <f t="shared" si="169"/>
        <v>0</v>
      </c>
      <c r="AP99" s="43">
        <v>0</v>
      </c>
      <c r="AQ99" s="43">
        <v>0</v>
      </c>
      <c r="AR99" s="82"/>
      <c r="AS99" s="82"/>
      <c r="AT99" s="82"/>
      <c r="AU99" s="82"/>
      <c r="AV99" s="82"/>
      <c r="AW99" s="82"/>
      <c r="AX99" s="82"/>
      <c r="AY99" s="82"/>
      <c r="AZ99" s="82"/>
      <c r="BA99" s="82"/>
      <c r="BB99" s="82"/>
      <c r="BC99" s="82"/>
      <c r="BD99" s="82"/>
      <c r="BE99" s="82"/>
      <c r="BF99" s="82"/>
      <c r="BG99" s="80"/>
      <c r="BH99" s="80"/>
      <c r="BI99" s="80"/>
      <c r="BJ99" s="80"/>
      <c r="BK99" s="80"/>
      <c r="BL99" s="80"/>
      <c r="BM99" s="80"/>
      <c r="BN99" s="80"/>
      <c r="BO99" s="80"/>
      <c r="BP99" s="80"/>
      <c r="BQ99" s="80"/>
      <c r="BR99" s="80"/>
      <c r="BS99" s="80"/>
      <c r="BT99" s="80"/>
      <c r="BU99" s="80"/>
      <c r="BV99" s="80"/>
      <c r="BW99" s="80"/>
      <c r="BX99" s="80"/>
      <c r="BY99" s="80"/>
      <c r="BZ99" s="80"/>
      <c r="CA99" s="80"/>
      <c r="CB99" s="80"/>
      <c r="CC99" s="80"/>
      <c r="CD99" s="80"/>
      <c r="CE99" s="80"/>
      <c r="CF99" s="80"/>
      <c r="CG99" s="80"/>
      <c r="CH99" s="80"/>
      <c r="CI99" s="80"/>
      <c r="CJ99" s="80"/>
      <c r="CK99" s="80"/>
      <c r="CL99" s="80"/>
      <c r="CM99" s="80"/>
      <c r="CN99" s="80"/>
      <c r="CO99" s="80"/>
      <c r="CP99" s="80"/>
      <c r="CQ99" s="80"/>
    </row>
    <row r="100" spans="1:95">
      <c r="A100" s="104" t="s">
        <v>98</v>
      </c>
      <c r="B100" s="43">
        <v>5141</v>
      </c>
      <c r="C100" s="43">
        <v>6779</v>
      </c>
      <c r="D100" s="43">
        <v>6320</v>
      </c>
      <c r="E100" s="43">
        <v>5483</v>
      </c>
      <c r="F100" s="10">
        <f t="shared" si="164"/>
        <v>23723</v>
      </c>
      <c r="G100" s="43">
        <v>4524</v>
      </c>
      <c r="H100" s="43">
        <v>7186</v>
      </c>
      <c r="I100" s="43">
        <v>5687.1</v>
      </c>
      <c r="J100" s="43">
        <v>6173</v>
      </c>
      <c r="K100" s="10">
        <f t="shared" si="165"/>
        <v>23570.1</v>
      </c>
      <c r="L100" s="43">
        <v>4309</v>
      </c>
      <c r="M100" s="43">
        <v>6541</v>
      </c>
      <c r="N100" s="43">
        <v>5495</v>
      </c>
      <c r="O100" s="43">
        <v>5693</v>
      </c>
      <c r="P100" s="10">
        <f t="shared" si="166"/>
        <v>22038</v>
      </c>
      <c r="Q100" s="43">
        <v>5421</v>
      </c>
      <c r="R100" s="43">
        <v>6911</v>
      </c>
      <c r="S100" s="43">
        <v>6226</v>
      </c>
      <c r="T100" s="43">
        <v>7521</v>
      </c>
      <c r="U100" s="10">
        <f t="shared" si="167"/>
        <v>26079</v>
      </c>
      <c r="V100" s="43">
        <v>6189</v>
      </c>
      <c r="W100" s="9">
        <v>7777</v>
      </c>
      <c r="X100" s="9">
        <v>5544</v>
      </c>
      <c r="Y100" s="43">
        <v>8063</v>
      </c>
      <c r="Z100" s="10">
        <f t="shared" si="152"/>
        <v>27573</v>
      </c>
      <c r="AA100" s="43">
        <v>5633</v>
      </c>
      <c r="AB100" s="43">
        <v>6900</v>
      </c>
      <c r="AC100" s="9">
        <v>5297</v>
      </c>
      <c r="AD100" s="9">
        <v>6400</v>
      </c>
      <c r="AE100" s="10">
        <f t="shared" si="153"/>
        <v>24230</v>
      </c>
      <c r="AF100" s="43">
        <v>4783</v>
      </c>
      <c r="AG100" s="9">
        <v>6970</v>
      </c>
      <c r="AH100" s="9">
        <v>5508</v>
      </c>
      <c r="AI100" s="9">
        <v>5948</v>
      </c>
      <c r="AJ100" s="10">
        <f>SUM(AF100:AI100)</f>
        <v>23209</v>
      </c>
      <c r="AK100" s="43">
        <v>5275</v>
      </c>
      <c r="AL100" s="9">
        <v>7492</v>
      </c>
      <c r="AM100" s="9">
        <v>6284</v>
      </c>
      <c r="AN100" s="9">
        <v>7774</v>
      </c>
      <c r="AO100" s="32">
        <v>26824</v>
      </c>
      <c r="AP100" s="43">
        <v>5792</v>
      </c>
      <c r="AQ100" s="43">
        <v>7382</v>
      </c>
      <c r="AR100" s="82"/>
      <c r="AS100" s="82"/>
      <c r="AT100" s="82"/>
      <c r="AU100" s="82"/>
      <c r="AV100" s="82"/>
      <c r="AW100" s="82"/>
      <c r="AX100" s="82"/>
      <c r="AY100" s="82"/>
      <c r="AZ100" s="82"/>
      <c r="BA100" s="82"/>
      <c r="BB100" s="82"/>
      <c r="BC100" s="82"/>
      <c r="BD100" s="82"/>
      <c r="BE100" s="82"/>
      <c r="BF100" s="82"/>
      <c r="BG100" s="80"/>
      <c r="BH100" s="80"/>
      <c r="BI100" s="80"/>
      <c r="BJ100" s="80"/>
      <c r="BK100" s="80"/>
      <c r="BL100" s="80"/>
      <c r="BM100" s="80"/>
      <c r="BN100" s="80"/>
      <c r="BO100" s="80"/>
      <c r="BP100" s="80"/>
      <c r="BQ100" s="80"/>
      <c r="BR100" s="80"/>
      <c r="BS100" s="80"/>
      <c r="BT100" s="80"/>
      <c r="BU100" s="80"/>
      <c r="BV100" s="80"/>
      <c r="BW100" s="80"/>
      <c r="BX100" s="80"/>
      <c r="BY100" s="80"/>
      <c r="BZ100" s="80"/>
      <c r="CA100" s="80"/>
      <c r="CB100" s="80"/>
      <c r="CC100" s="80"/>
      <c r="CD100" s="80"/>
      <c r="CE100" s="80"/>
      <c r="CF100" s="80"/>
      <c r="CG100" s="80"/>
      <c r="CH100" s="80"/>
      <c r="CI100" s="80"/>
      <c r="CJ100" s="80"/>
      <c r="CK100" s="80"/>
      <c r="CL100" s="80"/>
      <c r="CM100" s="80"/>
      <c r="CN100" s="80"/>
      <c r="CO100" s="80"/>
      <c r="CP100" s="80"/>
      <c r="CQ100" s="80"/>
    </row>
    <row r="101" spans="1:95">
      <c r="A101" s="104" t="s">
        <v>78</v>
      </c>
      <c r="B101" s="43">
        <v>0</v>
      </c>
      <c r="C101" s="43">
        <v>0</v>
      </c>
      <c r="D101" s="43">
        <v>0</v>
      </c>
      <c r="E101" s="43">
        <v>0</v>
      </c>
      <c r="F101" s="10">
        <v>0</v>
      </c>
      <c r="G101" s="43">
        <v>0</v>
      </c>
      <c r="H101" s="43">
        <v>0</v>
      </c>
      <c r="I101" s="43">
        <v>0</v>
      </c>
      <c r="J101" s="43">
        <v>0</v>
      </c>
      <c r="K101" s="10">
        <v>0</v>
      </c>
      <c r="L101" s="43">
        <v>0</v>
      </c>
      <c r="M101" s="43">
        <v>0</v>
      </c>
      <c r="N101" s="43">
        <v>0</v>
      </c>
      <c r="O101" s="43">
        <v>0</v>
      </c>
      <c r="P101" s="10">
        <f t="shared" si="166"/>
        <v>0</v>
      </c>
      <c r="Q101" s="43">
        <v>0</v>
      </c>
      <c r="R101" s="43">
        <v>0</v>
      </c>
      <c r="S101" s="43">
        <v>0</v>
      </c>
      <c r="T101" s="43">
        <v>0</v>
      </c>
      <c r="U101" s="10">
        <f t="shared" si="167"/>
        <v>0</v>
      </c>
      <c r="V101" s="43">
        <v>0</v>
      </c>
      <c r="W101" s="9">
        <v>0</v>
      </c>
      <c r="X101" s="9">
        <v>0</v>
      </c>
      <c r="Y101" s="43">
        <v>0</v>
      </c>
      <c r="Z101" s="10">
        <f t="shared" si="152"/>
        <v>0</v>
      </c>
      <c r="AA101" s="43">
        <v>0</v>
      </c>
      <c r="AB101" s="43">
        <v>0</v>
      </c>
      <c r="AC101" s="9">
        <v>0</v>
      </c>
      <c r="AD101" s="9">
        <v>0</v>
      </c>
      <c r="AE101" s="10">
        <f t="shared" si="153"/>
        <v>0</v>
      </c>
      <c r="AF101" s="43">
        <v>0</v>
      </c>
      <c r="AG101" s="9">
        <v>0</v>
      </c>
      <c r="AH101" s="9">
        <v>0</v>
      </c>
      <c r="AI101" s="9">
        <v>0</v>
      </c>
      <c r="AJ101" s="10">
        <f>SUM(AF101:AI101)</f>
        <v>0</v>
      </c>
      <c r="AK101" s="43">
        <v>0</v>
      </c>
      <c r="AL101" s="9">
        <v>0</v>
      </c>
      <c r="AM101" s="9">
        <v>0</v>
      </c>
      <c r="AN101" s="9">
        <v>15264</v>
      </c>
      <c r="AO101" s="10">
        <f t="shared" si="169"/>
        <v>15264</v>
      </c>
      <c r="AP101" s="43">
        <v>0</v>
      </c>
      <c r="AQ101" s="43">
        <v>0</v>
      </c>
      <c r="AR101" s="82"/>
      <c r="AS101" s="82"/>
      <c r="AT101" s="82"/>
      <c r="AU101" s="82"/>
      <c r="AV101" s="82"/>
      <c r="AW101" s="82"/>
      <c r="AX101" s="82"/>
      <c r="AY101" s="82"/>
      <c r="AZ101" s="82"/>
      <c r="BA101" s="82"/>
      <c r="BB101" s="82"/>
      <c r="BC101" s="82"/>
      <c r="BD101" s="82"/>
      <c r="BE101" s="82"/>
      <c r="BF101" s="82"/>
      <c r="BG101" s="80"/>
      <c r="BH101" s="80"/>
      <c r="BI101" s="80"/>
      <c r="BJ101" s="80"/>
      <c r="BK101" s="80"/>
      <c r="BL101" s="80"/>
      <c r="BM101" s="80"/>
      <c r="BN101" s="80"/>
      <c r="BO101" s="80"/>
      <c r="BP101" s="80"/>
      <c r="BQ101" s="80"/>
      <c r="BR101" s="80"/>
      <c r="BS101" s="80"/>
      <c r="BT101" s="80"/>
      <c r="BU101" s="80"/>
      <c r="BV101" s="80"/>
      <c r="BW101" s="80"/>
      <c r="BX101" s="80"/>
      <c r="BY101" s="80"/>
      <c r="BZ101" s="80"/>
      <c r="CA101" s="80"/>
      <c r="CB101" s="80"/>
      <c r="CC101" s="80"/>
      <c r="CD101" s="80"/>
      <c r="CE101" s="80"/>
      <c r="CF101" s="80"/>
      <c r="CG101" s="80"/>
      <c r="CH101" s="80"/>
      <c r="CI101" s="80"/>
      <c r="CJ101" s="80"/>
      <c r="CK101" s="80"/>
      <c r="CL101" s="80"/>
      <c r="CM101" s="80"/>
      <c r="CN101" s="80"/>
      <c r="CO101" s="80"/>
      <c r="CP101" s="80"/>
      <c r="CQ101" s="80"/>
    </row>
    <row r="102" spans="1:95">
      <c r="A102" s="108" t="s">
        <v>99</v>
      </c>
      <c r="B102" s="46">
        <f t="shared" ref="B102:P102" si="170">SUM(B93:B101)</f>
        <v>37231</v>
      </c>
      <c r="C102" s="46">
        <f t="shared" si="170"/>
        <v>44496</v>
      </c>
      <c r="D102" s="46">
        <f t="shared" si="170"/>
        <v>30608</v>
      </c>
      <c r="E102" s="46">
        <f t="shared" si="170"/>
        <v>43113</v>
      </c>
      <c r="F102" s="46">
        <f t="shared" si="170"/>
        <v>155448</v>
      </c>
      <c r="G102" s="46">
        <f t="shared" si="170"/>
        <v>34121</v>
      </c>
      <c r="H102" s="46">
        <f t="shared" si="170"/>
        <v>47838</v>
      </c>
      <c r="I102" s="46">
        <f t="shared" si="170"/>
        <v>36618.1</v>
      </c>
      <c r="J102" s="46">
        <f t="shared" si="170"/>
        <v>52412</v>
      </c>
      <c r="K102" s="46">
        <f t="shared" si="170"/>
        <v>170989.1</v>
      </c>
      <c r="L102" s="46">
        <f t="shared" si="170"/>
        <v>-4506.9271700000027</v>
      </c>
      <c r="M102" s="46">
        <f t="shared" si="170"/>
        <v>-19482</v>
      </c>
      <c r="N102" s="46">
        <f t="shared" si="170"/>
        <v>2193</v>
      </c>
      <c r="O102" s="46">
        <f t="shared" si="170"/>
        <v>14558.927170000003</v>
      </c>
      <c r="P102" s="46">
        <f t="shared" si="170"/>
        <v>-7237</v>
      </c>
      <c r="Q102" s="46">
        <f t="shared" ref="Q102" si="171">SUM(Q93:Q100)</f>
        <v>7657</v>
      </c>
      <c r="R102" s="46">
        <f t="shared" ref="R102" si="172">SUM(R93:R100)</f>
        <v>13444</v>
      </c>
      <c r="S102" s="46">
        <f t="shared" ref="S102" si="173">SUM(S93:S100)</f>
        <v>17254</v>
      </c>
      <c r="T102" s="46">
        <f t="shared" ref="T102" si="174">SUM(T93:T100)</f>
        <v>50371</v>
      </c>
      <c r="U102" s="46">
        <f t="shared" ref="U102" si="175">SUM(U93:U100)</f>
        <v>88726</v>
      </c>
      <c r="V102" s="46">
        <f t="shared" ref="V102" si="176">SUM(V93:V100)</f>
        <v>18369</v>
      </c>
      <c r="W102" s="46">
        <f t="shared" ref="W102" si="177">SUM(W93:W100)</f>
        <v>26983</v>
      </c>
      <c r="X102" s="46">
        <f t="shared" ref="X102" si="178">SUM(X93:X100)</f>
        <v>18844</v>
      </c>
      <c r="Y102" s="46">
        <f t="shared" ref="Y102" si="179">SUM(Y93:Y100)</f>
        <v>31493</v>
      </c>
      <c r="Z102" s="46">
        <f t="shared" ref="Z102:AC102" si="180">SUM(Z93:Z100)</f>
        <v>95689</v>
      </c>
      <c r="AA102" s="46">
        <f t="shared" si="180"/>
        <v>32310</v>
      </c>
      <c r="AB102" s="46">
        <f t="shared" si="180"/>
        <v>35942</v>
      </c>
      <c r="AC102" s="46">
        <f t="shared" si="180"/>
        <v>50538</v>
      </c>
      <c r="AD102" s="46">
        <f>SUM(AD93:AD100)</f>
        <v>25238</v>
      </c>
      <c r="AE102" s="46">
        <f t="shared" si="153"/>
        <v>144028</v>
      </c>
      <c r="AF102" s="46">
        <f>SUM(AF93:AF100)</f>
        <v>32051</v>
      </c>
      <c r="AG102" s="46">
        <f t="shared" ref="AG102:AJ102" si="181">SUM(AG93:AG100)</f>
        <v>31001</v>
      </c>
      <c r="AH102" s="46">
        <f t="shared" si="181"/>
        <v>38686</v>
      </c>
      <c r="AI102" s="46">
        <f t="shared" si="181"/>
        <v>37198</v>
      </c>
      <c r="AJ102" s="46">
        <f t="shared" si="181"/>
        <v>138936</v>
      </c>
      <c r="AK102" s="46">
        <f>SUM(AK93:AK100)</f>
        <v>36975</v>
      </c>
      <c r="AL102" s="46">
        <f>SUM(AL93:AL100)</f>
        <v>39058</v>
      </c>
      <c r="AM102" s="46">
        <f>SUM(AM93:AM100)</f>
        <v>51809</v>
      </c>
      <c r="AN102" s="46">
        <f>SUM(AN93:AN101)</f>
        <v>57103</v>
      </c>
      <c r="AO102" s="46">
        <f>SUM(AO93:AO101)</f>
        <v>184945</v>
      </c>
      <c r="AP102" s="46">
        <f>SUM(AP93:AP101)</f>
        <v>30509</v>
      </c>
      <c r="AQ102" s="46">
        <f>SUM(AQ93:AQ101)</f>
        <v>47966</v>
      </c>
      <c r="AR102" s="82"/>
      <c r="AS102" s="82"/>
      <c r="AT102" s="82"/>
      <c r="AU102" s="82"/>
      <c r="AV102" s="82"/>
      <c r="AW102" s="82"/>
      <c r="AX102" s="82"/>
      <c r="AY102" s="82"/>
      <c r="AZ102" s="82"/>
      <c r="BA102" s="82"/>
      <c r="BB102" s="82"/>
      <c r="BC102" s="82"/>
      <c r="BD102" s="82"/>
      <c r="BE102" s="82"/>
      <c r="BF102" s="82"/>
      <c r="BG102" s="80"/>
      <c r="BH102" s="80"/>
      <c r="BI102" s="80"/>
      <c r="BJ102" s="80"/>
      <c r="BK102" s="80"/>
      <c r="BL102" s="80"/>
      <c r="BM102" s="80"/>
      <c r="BN102" s="80"/>
      <c r="BO102" s="80"/>
      <c r="BP102" s="80"/>
      <c r="BQ102" s="80"/>
      <c r="BR102" s="80"/>
      <c r="BS102" s="80"/>
      <c r="BT102" s="80"/>
      <c r="BU102" s="80"/>
      <c r="BV102" s="80"/>
      <c r="BW102" s="80"/>
      <c r="BX102" s="80"/>
      <c r="BY102" s="80"/>
      <c r="BZ102" s="80"/>
      <c r="CA102" s="80"/>
      <c r="CB102" s="80"/>
      <c r="CC102" s="80"/>
      <c r="CD102" s="80"/>
      <c r="CE102" s="80"/>
      <c r="CF102" s="80"/>
      <c r="CG102" s="80"/>
      <c r="CH102" s="80"/>
      <c r="CI102" s="80"/>
      <c r="CJ102" s="80"/>
      <c r="CK102" s="80"/>
      <c r="CL102" s="80"/>
      <c r="CM102" s="80"/>
      <c r="CN102" s="80"/>
      <c r="CO102" s="80"/>
      <c r="CP102" s="80"/>
      <c r="CQ102" s="80"/>
    </row>
    <row r="103" spans="1:95">
      <c r="A103" s="100" t="s">
        <v>100</v>
      </c>
      <c r="B103" s="140">
        <f t="shared" ref="B103:AQ103" si="182">B102/B24</f>
        <v>0.43809422950202392</v>
      </c>
      <c r="C103" s="134">
        <f t="shared" si="182"/>
        <v>0.45244968007305081</v>
      </c>
      <c r="D103" s="134">
        <f t="shared" si="182"/>
        <v>0.37277803465079201</v>
      </c>
      <c r="E103" s="134">
        <f t="shared" si="182"/>
        <v>0.39566270648127139</v>
      </c>
      <c r="F103" s="135">
        <f t="shared" si="182"/>
        <v>0.41519175049921192</v>
      </c>
      <c r="G103" s="134">
        <f t="shared" si="182"/>
        <v>0.42545972267832766</v>
      </c>
      <c r="H103" s="134">
        <f t="shared" si="182"/>
        <v>0.45648407976016869</v>
      </c>
      <c r="I103" s="134">
        <f t="shared" si="182"/>
        <v>0.4238693159160446</v>
      </c>
      <c r="J103" s="134">
        <f t="shared" si="182"/>
        <v>0.42172687042195706</v>
      </c>
      <c r="K103" s="135">
        <f t="shared" si="182"/>
        <v>0.4321571607488493</v>
      </c>
      <c r="L103" s="141">
        <f t="shared" si="182"/>
        <v>-0.129130581106847</v>
      </c>
      <c r="M103" s="141">
        <f t="shared" si="182"/>
        <v>-2.200112930547713</v>
      </c>
      <c r="N103" s="141">
        <f t="shared" si="182"/>
        <v>5.886300193257462E-2</v>
      </c>
      <c r="O103" s="141">
        <f t="shared" si="182"/>
        <v>0.26002769397202796</v>
      </c>
      <c r="P103" s="142">
        <f t="shared" si="182"/>
        <v>-5.2823660795748996E-2</v>
      </c>
      <c r="Q103" s="134">
        <f t="shared" si="182"/>
        <v>0.19757960468596791</v>
      </c>
      <c r="R103" s="141">
        <f t="shared" si="182"/>
        <v>0.26384064370523008</v>
      </c>
      <c r="S103" s="141">
        <f t="shared" si="182"/>
        <v>0.30483021801349774</v>
      </c>
      <c r="T103" s="141">
        <f t="shared" si="182"/>
        <v>0.46394097925800393</v>
      </c>
      <c r="U103" s="135">
        <f t="shared" si="182"/>
        <v>0.34810481671982829</v>
      </c>
      <c r="V103" s="134">
        <f t="shared" si="182"/>
        <v>0.30596642014791126</v>
      </c>
      <c r="W103" s="141">
        <f t="shared" si="182"/>
        <v>0.36479288340904176</v>
      </c>
      <c r="X103" s="141">
        <f t="shared" si="182"/>
        <v>0.27407461275543599</v>
      </c>
      <c r="Y103" s="141">
        <f t="shared" si="182"/>
        <v>0.32120637251902168</v>
      </c>
      <c r="Z103" s="135">
        <f t="shared" si="182"/>
        <v>0.31810973886737254</v>
      </c>
      <c r="AA103" s="134">
        <f t="shared" si="182"/>
        <v>0.37160996480574149</v>
      </c>
      <c r="AB103" s="134">
        <f t="shared" si="182"/>
        <v>0.36683370926423009</v>
      </c>
      <c r="AC103" s="141">
        <f t="shared" si="182"/>
        <v>0.48642873642873641</v>
      </c>
      <c r="AD103" s="141">
        <f t="shared" si="182"/>
        <v>0.29340370620102768</v>
      </c>
      <c r="AE103" s="135">
        <f t="shared" si="182"/>
        <v>0.38423963354933716</v>
      </c>
      <c r="AF103" s="134">
        <f t="shared" si="182"/>
        <v>0.40507816943240271</v>
      </c>
      <c r="AG103" s="141">
        <f t="shared" si="182"/>
        <v>0.34847854677892559</v>
      </c>
      <c r="AH103" s="141">
        <f t="shared" si="182"/>
        <v>0.42301972619516248</v>
      </c>
      <c r="AI103" s="141">
        <f t="shared" si="182"/>
        <v>0.40139416436464087</v>
      </c>
      <c r="AJ103" s="135">
        <f t="shared" si="182"/>
        <v>0.39447144868941081</v>
      </c>
      <c r="AK103" s="134">
        <f t="shared" si="182"/>
        <v>0.42663297448855964</v>
      </c>
      <c r="AL103" s="134">
        <f t="shared" si="182"/>
        <v>0.42600671872954932</v>
      </c>
      <c r="AM103" s="134">
        <f t="shared" si="182"/>
        <v>0.48576705983835583</v>
      </c>
      <c r="AN103" s="134">
        <f t="shared" si="182"/>
        <v>0.45606875014975201</v>
      </c>
      <c r="AO103" s="135">
        <f t="shared" si="182"/>
        <v>0.45085224225522413</v>
      </c>
      <c r="AP103" s="134">
        <f t="shared" ref="AP103" si="183">AP102/AP24</f>
        <v>0.37490015851755365</v>
      </c>
      <c r="AQ103" s="134">
        <f t="shared" si="182"/>
        <v>0.46640477625872701</v>
      </c>
      <c r="AR103" s="82"/>
      <c r="AS103" s="82"/>
      <c r="AT103" s="82"/>
      <c r="AU103" s="82"/>
      <c r="AV103" s="82"/>
      <c r="AW103" s="82"/>
      <c r="AX103" s="82"/>
      <c r="AY103" s="82"/>
      <c r="AZ103" s="82"/>
      <c r="BA103" s="82"/>
      <c r="BB103" s="82"/>
      <c r="BC103" s="82"/>
      <c r="BD103" s="82"/>
      <c r="BE103" s="82"/>
      <c r="BF103" s="82"/>
      <c r="BG103" s="80"/>
      <c r="BH103" s="80"/>
      <c r="BI103" s="80"/>
      <c r="BJ103" s="80"/>
      <c r="BK103" s="80"/>
      <c r="BL103" s="80"/>
      <c r="BM103" s="80"/>
      <c r="BN103" s="80"/>
      <c r="BO103" s="80"/>
      <c r="BP103" s="80"/>
      <c r="BQ103" s="80"/>
      <c r="BR103" s="80"/>
      <c r="BS103" s="80"/>
      <c r="BT103" s="80"/>
      <c r="BU103" s="80"/>
      <c r="BV103" s="80"/>
      <c r="BW103" s="80"/>
      <c r="BX103" s="80"/>
      <c r="BY103" s="80"/>
      <c r="BZ103" s="80"/>
      <c r="CA103" s="80"/>
      <c r="CB103" s="80"/>
      <c r="CC103" s="80"/>
      <c r="CD103" s="80"/>
      <c r="CE103" s="80"/>
      <c r="CF103" s="80"/>
      <c r="CG103" s="80"/>
      <c r="CH103" s="80"/>
      <c r="CI103" s="80"/>
      <c r="CJ103" s="80"/>
      <c r="CK103" s="80"/>
      <c r="CL103" s="80"/>
      <c r="CM103" s="80"/>
      <c r="CN103" s="80"/>
      <c r="CO103" s="80"/>
      <c r="CP103" s="80"/>
      <c r="CQ103" s="80"/>
    </row>
    <row r="104" spans="1:95">
      <c r="A104" s="111" t="s">
        <v>101</v>
      </c>
      <c r="B104" s="43">
        <v>-5824</v>
      </c>
      <c r="C104" s="43">
        <v>-5014</v>
      </c>
      <c r="D104" s="43">
        <v>-4789</v>
      </c>
      <c r="E104" s="43">
        <v>-6593</v>
      </c>
      <c r="F104" s="32">
        <f>SUM(B104,C104,D104,E104)</f>
        <v>-22220</v>
      </c>
      <c r="G104" s="43">
        <v>-5598</v>
      </c>
      <c r="H104" s="43">
        <v>-6418</v>
      </c>
      <c r="I104" s="43">
        <v>-4188</v>
      </c>
      <c r="J104" s="43">
        <v>-5457</v>
      </c>
      <c r="K104" s="32">
        <f>SUM(G104,H104,I104,J104)</f>
        <v>-21661</v>
      </c>
      <c r="L104" s="43">
        <v>147</v>
      </c>
      <c r="M104" s="43">
        <v>987</v>
      </c>
      <c r="N104" s="43">
        <v>-2455</v>
      </c>
      <c r="O104" s="43">
        <v>-4539</v>
      </c>
      <c r="P104" s="32">
        <f>SUM(L104,M104,N104,O104)</f>
        <v>-5860</v>
      </c>
      <c r="Q104" s="43">
        <v>-4872</v>
      </c>
      <c r="R104" s="43">
        <v>-4702</v>
      </c>
      <c r="S104" s="43">
        <v>-4153</v>
      </c>
      <c r="T104" s="43">
        <v>-6357</v>
      </c>
      <c r="U104" s="32">
        <f>SUM(Q104,R104,S104,T104)</f>
        <v>-20084</v>
      </c>
      <c r="V104" s="43">
        <v>-3562</v>
      </c>
      <c r="W104" s="43">
        <v>-1566</v>
      </c>
      <c r="X104" s="43">
        <v>-2388</v>
      </c>
      <c r="Y104" s="43">
        <v>-3715</v>
      </c>
      <c r="Z104" s="32">
        <f>SUM(V104,W104,X104,Y104)</f>
        <v>-11231</v>
      </c>
      <c r="AA104" s="43">
        <v>-5028</v>
      </c>
      <c r="AB104" s="43">
        <v>-3165</v>
      </c>
      <c r="AC104" s="43">
        <v>-5455</v>
      </c>
      <c r="AD104" s="43">
        <v>-2221</v>
      </c>
      <c r="AE104" s="32">
        <f>SUM(AA104:AD104)</f>
        <v>-15869</v>
      </c>
      <c r="AF104" s="43">
        <v>-3934</v>
      </c>
      <c r="AG104" s="43">
        <v>-4151</v>
      </c>
      <c r="AH104" s="43">
        <v>-3116</v>
      </c>
      <c r="AI104" s="43">
        <v>-2990</v>
      </c>
      <c r="AJ104" s="32">
        <f>SUM(AF104:AI104)</f>
        <v>-14191</v>
      </c>
      <c r="AK104" s="43">
        <v>-8926</v>
      </c>
      <c r="AL104" s="43">
        <v>-2372</v>
      </c>
      <c r="AM104" s="43">
        <v>-3850</v>
      </c>
      <c r="AN104" s="43">
        <v>-4045</v>
      </c>
      <c r="AO104" s="32">
        <f>SUM(AK104:AN104)</f>
        <v>-19193</v>
      </c>
      <c r="AP104" s="43">
        <v>-3700</v>
      </c>
      <c r="AQ104" s="43">
        <v>-2337</v>
      </c>
      <c r="AR104" s="82"/>
      <c r="AS104" s="82"/>
      <c r="AT104" s="82"/>
      <c r="AU104" s="82"/>
      <c r="AV104" s="82"/>
      <c r="AW104" s="82"/>
      <c r="AX104" s="82"/>
      <c r="AY104" s="82"/>
      <c r="AZ104" s="82"/>
      <c r="BA104" s="82"/>
      <c r="BB104" s="82"/>
      <c r="BC104" s="82"/>
      <c r="BD104" s="82"/>
      <c r="BE104" s="82"/>
      <c r="BF104" s="82"/>
      <c r="BG104" s="80"/>
      <c r="BH104" s="80"/>
      <c r="BI104" s="80"/>
      <c r="BJ104" s="80"/>
      <c r="BK104" s="80"/>
      <c r="BL104" s="80"/>
      <c r="BM104" s="80"/>
      <c r="BN104" s="80"/>
      <c r="BO104" s="80"/>
      <c r="BP104" s="80"/>
      <c r="BQ104" s="80"/>
      <c r="BR104" s="80"/>
      <c r="BS104" s="80"/>
      <c r="BT104" s="80"/>
      <c r="BU104" s="80"/>
      <c r="BV104" s="80"/>
      <c r="BW104" s="80"/>
      <c r="BX104" s="80"/>
      <c r="BY104" s="80"/>
      <c r="BZ104" s="80"/>
      <c r="CA104" s="80"/>
      <c r="CB104" s="80"/>
      <c r="CC104" s="80"/>
      <c r="CD104" s="80"/>
      <c r="CE104" s="80"/>
      <c r="CF104" s="80"/>
      <c r="CG104" s="80"/>
      <c r="CH104" s="80"/>
      <c r="CI104" s="80"/>
      <c r="CJ104" s="80"/>
      <c r="CK104" s="80"/>
      <c r="CL104" s="80"/>
      <c r="CM104" s="80"/>
      <c r="CN104" s="80"/>
      <c r="CO104" s="80"/>
      <c r="CP104" s="80"/>
      <c r="CQ104" s="80"/>
    </row>
    <row r="105" spans="1:95" ht="14.45" customHeight="1">
      <c r="A105" s="108" t="s">
        <v>102</v>
      </c>
      <c r="B105" s="46">
        <f>SUM(B102,B104)</f>
        <v>31407</v>
      </c>
      <c r="C105" s="46">
        <f t="shared" ref="C105:K105" si="184">SUM(C102,C104)</f>
        <v>39482</v>
      </c>
      <c r="D105" s="46">
        <f t="shared" si="184"/>
        <v>25819</v>
      </c>
      <c r="E105" s="46">
        <f t="shared" si="184"/>
        <v>36520</v>
      </c>
      <c r="F105" s="46">
        <f t="shared" si="184"/>
        <v>133228</v>
      </c>
      <c r="G105" s="46">
        <f t="shared" si="184"/>
        <v>28523</v>
      </c>
      <c r="H105" s="46">
        <f t="shared" si="184"/>
        <v>41420</v>
      </c>
      <c r="I105" s="46">
        <f t="shared" si="184"/>
        <v>32430.1</v>
      </c>
      <c r="J105" s="46">
        <f t="shared" si="184"/>
        <v>46955</v>
      </c>
      <c r="K105" s="46">
        <f t="shared" si="184"/>
        <v>149328.1</v>
      </c>
      <c r="L105" s="46">
        <f t="shared" ref="L105" si="185">SUM(L102,L104)</f>
        <v>-4359.9271700000027</v>
      </c>
      <c r="M105" s="46">
        <f t="shared" ref="M105" si="186">SUM(M102,M104)</f>
        <v>-18495</v>
      </c>
      <c r="N105" s="46">
        <f t="shared" ref="N105" si="187">SUM(N102,N104)</f>
        <v>-262</v>
      </c>
      <c r="O105" s="46">
        <f t="shared" ref="O105" si="188">SUM(O102,O104)</f>
        <v>10019.927170000003</v>
      </c>
      <c r="P105" s="46">
        <f t="shared" ref="P105" si="189">SUM(P102,P104)</f>
        <v>-13097</v>
      </c>
      <c r="Q105" s="46">
        <f t="shared" ref="Q105" si="190">SUM(Q102,Q104)</f>
        <v>2785</v>
      </c>
      <c r="R105" s="46">
        <f t="shared" ref="R105" si="191">SUM(R102,R104)</f>
        <v>8742</v>
      </c>
      <c r="S105" s="46">
        <f t="shared" ref="S105" si="192">SUM(S102,S104)</f>
        <v>13101</v>
      </c>
      <c r="T105" s="46">
        <f t="shared" ref="T105" si="193">SUM(T102,T104)</f>
        <v>44014</v>
      </c>
      <c r="U105" s="46">
        <f t="shared" ref="U105" si="194">SUM(U102,U104)</f>
        <v>68642</v>
      </c>
      <c r="V105" s="46">
        <f t="shared" ref="V105" si="195">SUM(V102,V104)</f>
        <v>14807</v>
      </c>
      <c r="W105" s="46">
        <f t="shared" ref="W105" si="196">SUM(W102,W104)</f>
        <v>25417</v>
      </c>
      <c r="X105" s="46">
        <f t="shared" ref="X105" si="197">SUM(X102,X104)</f>
        <v>16456</v>
      </c>
      <c r="Y105" s="46">
        <f t="shared" ref="Y105" si="198">SUM(Y102,Y104)</f>
        <v>27778</v>
      </c>
      <c r="Z105" s="46">
        <f t="shared" ref="Z105:AD105" si="199">SUM(Z102,Z104)</f>
        <v>84458</v>
      </c>
      <c r="AA105" s="46">
        <f t="shared" si="199"/>
        <v>27282</v>
      </c>
      <c r="AB105" s="46">
        <f t="shared" si="199"/>
        <v>32777</v>
      </c>
      <c r="AC105" s="46">
        <f t="shared" si="199"/>
        <v>45083</v>
      </c>
      <c r="AD105" s="46">
        <f t="shared" si="199"/>
        <v>23017</v>
      </c>
      <c r="AE105" s="46">
        <f>SUM(AA105:AD105)</f>
        <v>128159</v>
      </c>
      <c r="AF105" s="46">
        <f>SUM(AF102,AF104)</f>
        <v>28117</v>
      </c>
      <c r="AG105" s="46">
        <f t="shared" ref="AG105:AI105" si="200">SUM(AG102,AG104)</f>
        <v>26850</v>
      </c>
      <c r="AH105" s="46">
        <f t="shared" si="200"/>
        <v>35570</v>
      </c>
      <c r="AI105" s="46">
        <f t="shared" si="200"/>
        <v>34208</v>
      </c>
      <c r="AJ105" s="46">
        <f t="shared" ref="AJ105" si="201">SUM(AF105:AI105)</f>
        <v>124745</v>
      </c>
      <c r="AK105" s="46">
        <f>SUM(AK102,AK104)</f>
        <v>28049</v>
      </c>
      <c r="AL105" s="46">
        <f>SUM(AL102,AL104)</f>
        <v>36686</v>
      </c>
      <c r="AM105" s="46">
        <f>SUM(AM102,AM104)</f>
        <v>47959</v>
      </c>
      <c r="AN105" s="336">
        <f t="shared" ref="AN105:AQ105" si="202">SUM(AN102,AN104)</f>
        <v>53058</v>
      </c>
      <c r="AO105" s="46">
        <f t="shared" ref="AO105" si="203">SUM(AK105:AN105)</f>
        <v>165752</v>
      </c>
      <c r="AP105" s="46">
        <f t="shared" ref="AP105" si="204">SUM(AP102,AP104)</f>
        <v>26809</v>
      </c>
      <c r="AQ105" s="46">
        <f t="shared" si="202"/>
        <v>45629</v>
      </c>
      <c r="AR105" s="82"/>
      <c r="AS105" s="82"/>
      <c r="AT105" s="82"/>
      <c r="AU105" s="82"/>
      <c r="AV105" s="82"/>
      <c r="AW105" s="82"/>
      <c r="AX105" s="82"/>
      <c r="AY105" s="82"/>
      <c r="AZ105" s="82"/>
      <c r="BA105" s="82"/>
      <c r="BB105" s="82"/>
      <c r="BC105" s="82"/>
      <c r="BD105" s="82"/>
      <c r="BE105" s="82"/>
      <c r="BF105" s="82"/>
      <c r="BG105" s="80"/>
      <c r="BH105" s="80"/>
      <c r="BI105" s="80"/>
      <c r="BJ105" s="80"/>
      <c r="BK105" s="80"/>
      <c r="BL105" s="80"/>
      <c r="BM105" s="80"/>
      <c r="BN105" s="80"/>
      <c r="BO105" s="80"/>
      <c r="BP105" s="80"/>
      <c r="BQ105" s="80"/>
      <c r="BR105" s="80"/>
      <c r="BS105" s="80"/>
      <c r="BT105" s="80"/>
      <c r="BU105" s="80"/>
      <c r="BV105" s="80"/>
      <c r="BW105" s="80"/>
      <c r="BX105" s="80"/>
      <c r="BY105" s="80"/>
      <c r="BZ105" s="80"/>
      <c r="CA105" s="80"/>
      <c r="CB105" s="80"/>
      <c r="CC105" s="80"/>
      <c r="CD105" s="80"/>
      <c r="CE105" s="80"/>
      <c r="CF105" s="80"/>
      <c r="CG105" s="80"/>
      <c r="CH105" s="80"/>
      <c r="CI105" s="80"/>
      <c r="CJ105" s="80"/>
      <c r="CK105" s="80"/>
      <c r="CL105" s="80"/>
      <c r="CM105" s="80"/>
      <c r="CN105" s="80"/>
      <c r="CO105" s="80"/>
      <c r="CP105" s="80"/>
      <c r="CQ105" s="80"/>
    </row>
    <row r="106" spans="1:95" ht="14.45" customHeight="1">
      <c r="A106" s="111" t="s">
        <v>103</v>
      </c>
      <c r="B106" s="43">
        <v>75958</v>
      </c>
      <c r="C106" s="43">
        <v>90859.5</v>
      </c>
      <c r="D106" s="43">
        <v>72332.7</v>
      </c>
      <c r="E106" s="43">
        <v>97573</v>
      </c>
      <c r="F106" s="17">
        <f>SUM(B106:E106)</f>
        <v>336723.20000000001</v>
      </c>
      <c r="G106" s="43">
        <v>71724</v>
      </c>
      <c r="H106" s="43">
        <v>94581</v>
      </c>
      <c r="I106" s="43">
        <v>78354</v>
      </c>
      <c r="J106" s="43">
        <v>112635</v>
      </c>
      <c r="K106" s="17">
        <f>SUM(G106:J106)</f>
        <v>357294</v>
      </c>
      <c r="L106" s="43">
        <v>33306.199999999997</v>
      </c>
      <c r="M106" s="43">
        <v>8434.2999999999993</v>
      </c>
      <c r="N106" s="43">
        <v>31431</v>
      </c>
      <c r="O106" s="43">
        <v>48064</v>
      </c>
      <c r="P106" s="17">
        <f>SUM(L106:O106)</f>
        <v>121235.5</v>
      </c>
      <c r="Q106" s="43">
        <v>31055</v>
      </c>
      <c r="R106" s="43">
        <v>42534.400000000001</v>
      </c>
      <c r="S106" s="43">
        <v>49903</v>
      </c>
      <c r="T106" s="43">
        <v>97834.4</v>
      </c>
      <c r="U106" s="17">
        <f>SUM(Q106:T106)</f>
        <v>221326.8</v>
      </c>
      <c r="V106" s="43">
        <v>53896</v>
      </c>
      <c r="W106" s="43">
        <v>70755</v>
      </c>
      <c r="X106" s="43">
        <v>64498</v>
      </c>
      <c r="Y106" s="43">
        <v>90773</v>
      </c>
      <c r="Z106" s="17">
        <f>SUM(V106:Y106)</f>
        <v>279922</v>
      </c>
      <c r="AA106" s="43">
        <v>79409</v>
      </c>
      <c r="AB106" s="43">
        <v>92557</v>
      </c>
      <c r="AC106" s="9">
        <v>95868</v>
      </c>
      <c r="AD106" s="9">
        <v>81331</v>
      </c>
      <c r="AE106" s="17">
        <f>SUM(AA106:AD106)</f>
        <v>349165</v>
      </c>
      <c r="AF106" s="9">
        <v>73007</v>
      </c>
      <c r="AG106" s="9">
        <v>85238</v>
      </c>
      <c r="AH106" s="9">
        <v>90111</v>
      </c>
      <c r="AI106" s="9">
        <v>80113</v>
      </c>
      <c r="AJ106" s="17">
        <f>SUM(AF106:AI106)</f>
        <v>328469</v>
      </c>
      <c r="AK106" s="9">
        <v>75191</v>
      </c>
      <c r="AL106" s="9">
        <v>86636</v>
      </c>
      <c r="AM106" s="9">
        <v>100849</v>
      </c>
      <c r="AN106" s="9">
        <v>117657</v>
      </c>
      <c r="AO106" s="17">
        <f>SUM(AK106:AN106)</f>
        <v>380333</v>
      </c>
      <c r="AP106" s="9">
        <v>75532</v>
      </c>
      <c r="AQ106" s="9">
        <v>98329.87</v>
      </c>
      <c r="AR106" s="82"/>
      <c r="AS106" s="82"/>
      <c r="AT106" s="82"/>
      <c r="AU106" s="82"/>
      <c r="AV106" s="82"/>
      <c r="AW106" s="82"/>
      <c r="AX106" s="82"/>
      <c r="AY106" s="82"/>
      <c r="AZ106" s="82"/>
      <c r="BA106" s="82"/>
      <c r="BB106" s="82"/>
      <c r="BC106" s="82"/>
      <c r="BD106" s="82"/>
      <c r="BE106" s="82"/>
      <c r="BF106" s="82"/>
      <c r="BG106" s="80"/>
      <c r="BH106" s="80"/>
      <c r="BI106" s="80"/>
      <c r="BJ106" s="80"/>
      <c r="BK106" s="80"/>
      <c r="BL106" s="80"/>
      <c r="BM106" s="80"/>
      <c r="BN106" s="80"/>
      <c r="BO106" s="80"/>
      <c r="BP106" s="80"/>
      <c r="BQ106" s="80"/>
      <c r="BR106" s="80"/>
      <c r="BS106" s="80"/>
      <c r="BT106" s="80"/>
      <c r="BU106" s="80"/>
      <c r="BV106" s="80"/>
      <c r="BW106" s="80"/>
      <c r="BX106" s="80"/>
      <c r="BY106" s="80"/>
      <c r="BZ106" s="80"/>
      <c r="CA106" s="80"/>
      <c r="CB106" s="80"/>
      <c r="CC106" s="80"/>
      <c r="CD106" s="80"/>
      <c r="CE106" s="80"/>
      <c r="CF106" s="80"/>
      <c r="CG106" s="80"/>
      <c r="CH106" s="80"/>
      <c r="CI106" s="80"/>
      <c r="CJ106" s="80"/>
      <c r="CK106" s="80"/>
      <c r="CL106" s="80"/>
      <c r="CM106" s="80"/>
      <c r="CN106" s="80"/>
      <c r="CO106" s="80"/>
      <c r="CP106" s="80"/>
      <c r="CQ106" s="80"/>
    </row>
    <row r="107" spans="1:95">
      <c r="A107" s="100" t="s">
        <v>104</v>
      </c>
      <c r="B107" s="140">
        <v>0.41299999999999998</v>
      </c>
      <c r="C107" s="134">
        <v>0.435</v>
      </c>
      <c r="D107" s="134">
        <v>0.35699999999999998</v>
      </c>
      <c r="E107" s="134">
        <v>0.373</v>
      </c>
      <c r="F107" s="135">
        <v>0.39600000000000002</v>
      </c>
      <c r="G107" s="134">
        <v>0.39800000000000002</v>
      </c>
      <c r="H107" s="134">
        <v>0.438</v>
      </c>
      <c r="I107" s="134">
        <v>0.41399999999999998</v>
      </c>
      <c r="J107" s="134">
        <v>0.41699999999999998</v>
      </c>
      <c r="K107" s="135">
        <v>0.41699999999999998</v>
      </c>
      <c r="L107" s="141">
        <v>-0.13100000000000001</v>
      </c>
      <c r="M107" s="141">
        <v>-2.1930000000000001</v>
      </c>
      <c r="N107" s="141">
        <v>-8.0000000000000002E-3</v>
      </c>
      <c r="O107" s="141">
        <v>0.20799999999999999</v>
      </c>
      <c r="P107" s="142">
        <v>-0.108</v>
      </c>
      <c r="Q107" s="134">
        <v>0.09</v>
      </c>
      <c r="R107" s="141">
        <v>0.20599999999999999</v>
      </c>
      <c r="S107" s="141">
        <v>0.26300000000000001</v>
      </c>
      <c r="T107" s="141">
        <v>0.45</v>
      </c>
      <c r="U107" s="135">
        <v>0.31</v>
      </c>
      <c r="V107" s="134">
        <v>0.27500000000000002</v>
      </c>
      <c r="W107" s="141">
        <v>0.35899999999999999</v>
      </c>
      <c r="X107" s="141">
        <v>0.255</v>
      </c>
      <c r="Y107" s="141">
        <v>0.30599999999999999</v>
      </c>
      <c r="Z107" s="135">
        <v>0.30199999999999999</v>
      </c>
      <c r="AA107" s="134">
        <v>0.34399999999999997</v>
      </c>
      <c r="AB107" s="134">
        <f t="shared" ref="AB107:AQ107" si="205">AB105/AB106</f>
        <v>0.35412772669814274</v>
      </c>
      <c r="AC107" s="141">
        <f t="shared" si="205"/>
        <v>0.4702611924729837</v>
      </c>
      <c r="AD107" s="141">
        <f t="shared" si="205"/>
        <v>0.28300402060714858</v>
      </c>
      <c r="AE107" s="135">
        <f t="shared" si="205"/>
        <v>0.36704423410135611</v>
      </c>
      <c r="AF107" s="134">
        <f t="shared" si="205"/>
        <v>0.38512745353185313</v>
      </c>
      <c r="AG107" s="141">
        <f t="shared" si="205"/>
        <v>0.31500035195570053</v>
      </c>
      <c r="AH107" s="141">
        <f t="shared" si="205"/>
        <v>0.39473538191785684</v>
      </c>
      <c r="AI107" s="141">
        <f t="shared" si="205"/>
        <v>0.42699686692546779</v>
      </c>
      <c r="AJ107" s="135">
        <f t="shared" si="205"/>
        <v>0.37977708703104401</v>
      </c>
      <c r="AK107" s="134">
        <f t="shared" si="205"/>
        <v>0.37303666662233514</v>
      </c>
      <c r="AL107" s="134">
        <f t="shared" si="205"/>
        <v>0.4234498360958493</v>
      </c>
      <c r="AM107" s="134">
        <f t="shared" si="205"/>
        <v>0.47555255877599184</v>
      </c>
      <c r="AN107" s="134">
        <f t="shared" si="205"/>
        <v>0.45095489431143071</v>
      </c>
      <c r="AO107" s="135">
        <f t="shared" ref="AO107:AP107" si="206">AO105/AO106</f>
        <v>0.43580756863064735</v>
      </c>
      <c r="AP107" s="134">
        <f t="shared" si="206"/>
        <v>0.35493565641052799</v>
      </c>
      <c r="AQ107" s="134">
        <f t="shared" si="205"/>
        <v>0.46404007246221318</v>
      </c>
      <c r="AR107" s="82"/>
      <c r="AS107" s="82"/>
      <c r="AT107" s="82"/>
      <c r="AU107" s="82"/>
      <c r="AV107" s="82"/>
      <c r="AW107" s="82"/>
      <c r="AX107" s="82"/>
      <c r="AY107" s="82"/>
      <c r="AZ107" s="82"/>
      <c r="BA107" s="82"/>
      <c r="BB107" s="82"/>
      <c r="BC107" s="82"/>
      <c r="BD107" s="82"/>
      <c r="BE107" s="82"/>
      <c r="BF107" s="82"/>
      <c r="BG107" s="80"/>
      <c r="BH107" s="80"/>
      <c r="BI107" s="80"/>
      <c r="BJ107" s="80"/>
      <c r="BK107" s="80"/>
      <c r="BL107" s="80"/>
      <c r="BM107" s="80"/>
      <c r="BN107" s="80"/>
      <c r="BO107" s="80"/>
      <c r="BP107" s="80"/>
      <c r="BQ107" s="80"/>
      <c r="BR107" s="80"/>
      <c r="BS107" s="80"/>
      <c r="BT107" s="80"/>
      <c r="BU107" s="80"/>
      <c r="BV107" s="80"/>
      <c r="BW107" s="80"/>
      <c r="BX107" s="80"/>
      <c r="BY107" s="80"/>
      <c r="BZ107" s="80"/>
      <c r="CA107" s="80"/>
      <c r="CB107" s="80"/>
      <c r="CC107" s="80"/>
      <c r="CD107" s="80"/>
      <c r="CE107" s="80"/>
      <c r="CF107" s="80"/>
      <c r="CG107" s="80"/>
      <c r="CH107" s="80"/>
      <c r="CI107" s="80"/>
      <c r="CJ107" s="80"/>
      <c r="CK107" s="80"/>
      <c r="CL107" s="80"/>
      <c r="CM107" s="80"/>
      <c r="CN107" s="80"/>
      <c r="CO107" s="80"/>
      <c r="CP107" s="80"/>
      <c r="CQ107" s="80"/>
    </row>
    <row r="108" spans="1:95" ht="7.5" customHeight="1">
      <c r="A108" s="110"/>
      <c r="B108" s="125"/>
      <c r="C108" s="125"/>
      <c r="D108" s="125"/>
      <c r="E108" s="125"/>
      <c r="F108" s="126"/>
      <c r="G108" s="125"/>
      <c r="H108" s="125"/>
      <c r="I108" s="125"/>
      <c r="J108" s="125"/>
      <c r="K108" s="126"/>
      <c r="L108" s="125"/>
      <c r="M108" s="125"/>
      <c r="N108" s="125"/>
      <c r="O108" s="125"/>
      <c r="P108" s="126"/>
      <c r="Q108" s="125"/>
      <c r="R108" s="125"/>
      <c r="S108" s="125"/>
      <c r="T108" s="125"/>
      <c r="U108" s="126"/>
      <c r="V108" s="125"/>
      <c r="W108" s="125"/>
      <c r="X108" s="125"/>
      <c r="Y108" s="125"/>
      <c r="Z108" s="126"/>
      <c r="AA108" s="125"/>
      <c r="AB108" s="125"/>
      <c r="AC108" s="125"/>
      <c r="AD108" s="125"/>
      <c r="AE108" s="126"/>
      <c r="AF108" s="125"/>
      <c r="AG108" s="125"/>
      <c r="AH108" s="125"/>
      <c r="AI108" s="125"/>
      <c r="AJ108" s="126"/>
      <c r="AK108" s="125"/>
      <c r="AL108" s="125"/>
      <c r="AM108" s="125"/>
      <c r="AN108" s="125"/>
      <c r="AO108" s="126"/>
      <c r="AP108" s="125"/>
      <c r="AQ108" s="125"/>
      <c r="AR108" s="82"/>
      <c r="AS108" s="82"/>
      <c r="AT108" s="82"/>
      <c r="AU108" s="82"/>
      <c r="AV108" s="82"/>
      <c r="AW108" s="82"/>
      <c r="AX108" s="82"/>
      <c r="AY108" s="82"/>
      <c r="AZ108" s="82"/>
      <c r="BA108" s="82"/>
      <c r="BB108" s="82"/>
      <c r="BC108" s="82"/>
      <c r="BD108" s="82"/>
      <c r="BE108" s="82"/>
      <c r="BF108" s="82"/>
      <c r="BG108" s="80"/>
      <c r="BH108" s="80"/>
      <c r="BI108" s="80"/>
      <c r="BJ108" s="80"/>
      <c r="BK108" s="80"/>
      <c r="BL108" s="80"/>
      <c r="BM108" s="80"/>
      <c r="BN108" s="80"/>
      <c r="BO108" s="80"/>
      <c r="BP108" s="80"/>
      <c r="BQ108" s="80"/>
      <c r="BR108" s="80"/>
      <c r="BS108" s="80"/>
      <c r="BT108" s="80"/>
      <c r="BU108" s="80"/>
      <c r="BV108" s="80"/>
      <c r="BW108" s="80"/>
      <c r="BX108" s="80"/>
      <c r="BY108" s="80"/>
      <c r="BZ108" s="80"/>
      <c r="CA108" s="80"/>
      <c r="CB108" s="80"/>
      <c r="CC108" s="80"/>
      <c r="CD108" s="80"/>
      <c r="CE108" s="80"/>
      <c r="CF108" s="80"/>
      <c r="CG108" s="80"/>
      <c r="CH108" s="80"/>
      <c r="CI108" s="80"/>
      <c r="CJ108" s="80"/>
      <c r="CK108" s="80"/>
      <c r="CL108" s="80"/>
      <c r="CM108" s="80"/>
      <c r="CN108" s="80"/>
      <c r="CO108" s="80"/>
      <c r="CP108" s="80"/>
      <c r="CQ108" s="80"/>
    </row>
    <row r="109" spans="1:95" collapsed="1">
      <c r="A109" s="113" t="s">
        <v>105</v>
      </c>
      <c r="B109" s="127"/>
      <c r="C109" s="127"/>
      <c r="D109" s="127"/>
      <c r="E109" s="127"/>
      <c r="F109" s="128"/>
      <c r="G109" s="127"/>
      <c r="H109" s="127"/>
      <c r="I109" s="127"/>
      <c r="J109" s="127"/>
      <c r="K109" s="128"/>
      <c r="L109" s="127"/>
      <c r="M109" s="127"/>
      <c r="N109" s="127"/>
      <c r="O109" s="127"/>
      <c r="P109" s="128"/>
      <c r="Q109" s="127"/>
      <c r="R109" s="127"/>
      <c r="S109" s="127"/>
      <c r="T109" s="127"/>
      <c r="U109" s="128"/>
      <c r="V109" s="127"/>
      <c r="W109" s="127"/>
      <c r="X109" s="258"/>
      <c r="Y109" s="127"/>
      <c r="Z109" s="128"/>
      <c r="AA109" s="127"/>
      <c r="AB109" s="276"/>
      <c r="AC109" s="278"/>
      <c r="AD109" s="260"/>
      <c r="AE109" s="274"/>
      <c r="AF109" s="127"/>
      <c r="AG109" s="260"/>
      <c r="AH109" s="278"/>
      <c r="AI109" s="314"/>
      <c r="AJ109" s="274"/>
      <c r="AK109" s="325"/>
      <c r="AL109" s="314"/>
      <c r="AM109" s="278"/>
      <c r="AN109" s="314"/>
      <c r="AO109" s="274"/>
      <c r="AP109" s="325"/>
      <c r="AQ109" s="325"/>
      <c r="AR109" s="82"/>
      <c r="AS109" s="82"/>
      <c r="AT109" s="82"/>
      <c r="AU109" s="82"/>
      <c r="AV109" s="82"/>
      <c r="AW109" s="82"/>
      <c r="AX109" s="82"/>
      <c r="AY109" s="82"/>
      <c r="AZ109" s="82"/>
      <c r="BA109" s="82"/>
      <c r="BB109" s="82"/>
      <c r="BC109" s="82"/>
      <c r="BD109" s="82"/>
      <c r="BE109" s="82"/>
      <c r="BF109" s="82"/>
      <c r="BG109" s="80"/>
      <c r="BH109" s="80"/>
      <c r="BI109" s="80"/>
      <c r="BJ109" s="80"/>
      <c r="BK109" s="80"/>
      <c r="BL109" s="80"/>
      <c r="BM109" s="80"/>
      <c r="BN109" s="80"/>
      <c r="BO109" s="80"/>
      <c r="BP109" s="80"/>
      <c r="BQ109" s="80"/>
      <c r="BR109" s="80"/>
      <c r="BS109" s="80"/>
      <c r="BT109" s="80"/>
      <c r="BU109" s="80"/>
      <c r="BV109" s="80"/>
      <c r="BW109" s="80"/>
      <c r="BX109" s="80"/>
      <c r="BY109" s="80"/>
      <c r="BZ109" s="80"/>
      <c r="CA109" s="80"/>
      <c r="CB109" s="80"/>
      <c r="CC109" s="80"/>
      <c r="CD109" s="80"/>
      <c r="CE109" s="80"/>
      <c r="CF109" s="80"/>
      <c r="CG109" s="80"/>
      <c r="CH109" s="80"/>
      <c r="CI109" s="80"/>
      <c r="CJ109" s="80"/>
      <c r="CK109" s="80"/>
      <c r="CL109" s="80"/>
      <c r="CM109" s="80"/>
      <c r="CN109" s="80"/>
      <c r="CO109" s="80"/>
      <c r="CP109" s="80"/>
      <c r="CQ109" s="80"/>
    </row>
    <row r="110" spans="1:95" ht="11.25" customHeight="1">
      <c r="A110" s="114"/>
      <c r="B110" s="129"/>
      <c r="C110" s="129"/>
      <c r="D110" s="129"/>
      <c r="E110" s="129"/>
      <c r="F110" s="130"/>
      <c r="G110" s="129"/>
      <c r="H110" s="129"/>
      <c r="I110" s="129"/>
      <c r="J110" s="129"/>
      <c r="K110" s="130"/>
      <c r="L110" s="129"/>
      <c r="M110" s="129"/>
      <c r="N110" s="129"/>
      <c r="O110" s="129"/>
      <c r="P110" s="130"/>
      <c r="Q110" s="129"/>
      <c r="R110" s="129"/>
      <c r="S110" s="129"/>
      <c r="T110" s="129"/>
      <c r="U110" s="130"/>
      <c r="V110" s="129"/>
      <c r="W110" s="129"/>
      <c r="X110" s="129"/>
      <c r="Y110" s="129"/>
      <c r="Z110" s="130"/>
      <c r="AA110" s="129"/>
      <c r="AB110" s="129"/>
      <c r="AC110" s="248"/>
      <c r="AD110" s="248"/>
      <c r="AE110" s="130"/>
      <c r="AF110" s="129"/>
      <c r="AG110" s="248"/>
      <c r="AH110" s="337"/>
      <c r="AI110" s="248"/>
      <c r="AJ110" s="130"/>
      <c r="AK110" s="319"/>
      <c r="AL110" s="337"/>
      <c r="AM110" s="337"/>
      <c r="AN110" s="337"/>
      <c r="AO110" s="349"/>
      <c r="AP110" s="319"/>
      <c r="AQ110" s="319"/>
      <c r="AR110" s="82"/>
      <c r="AS110" s="82"/>
      <c r="AT110" s="82"/>
      <c r="AU110" s="82"/>
      <c r="AV110" s="82"/>
      <c r="AW110" s="82"/>
      <c r="AX110" s="82"/>
      <c r="AY110" s="82"/>
      <c r="AZ110" s="82"/>
      <c r="BA110" s="82"/>
      <c r="BB110" s="82"/>
      <c r="BC110" s="82"/>
      <c r="BD110" s="82"/>
      <c r="BE110" s="82"/>
      <c r="BF110" s="82"/>
      <c r="BG110" s="80"/>
      <c r="BH110" s="80"/>
      <c r="BI110" s="80"/>
      <c r="BJ110" s="80"/>
      <c r="BK110" s="80"/>
      <c r="BL110" s="80"/>
      <c r="BM110" s="80"/>
      <c r="BN110" s="80"/>
      <c r="BO110" s="80"/>
      <c r="BP110" s="80"/>
      <c r="BQ110" s="80"/>
      <c r="BR110" s="80"/>
      <c r="BS110" s="80"/>
      <c r="BT110" s="80"/>
      <c r="BU110" s="80"/>
      <c r="BV110" s="80"/>
      <c r="BW110" s="80"/>
      <c r="BX110" s="80"/>
      <c r="BY110" s="80"/>
      <c r="BZ110" s="80"/>
      <c r="CA110" s="80"/>
      <c r="CB110" s="80"/>
      <c r="CC110" s="80"/>
      <c r="CD110" s="80"/>
      <c r="CE110" s="80"/>
      <c r="CF110" s="80"/>
      <c r="CG110" s="80"/>
      <c r="CH110" s="80"/>
      <c r="CI110" s="80"/>
      <c r="CJ110" s="80"/>
      <c r="CK110" s="80"/>
      <c r="CL110" s="80"/>
      <c r="CM110" s="80"/>
      <c r="CN110" s="80"/>
      <c r="CO110" s="80"/>
      <c r="CP110" s="80"/>
      <c r="CQ110" s="80"/>
    </row>
    <row r="111" spans="1:95">
      <c r="A111" s="100" t="s">
        <v>55</v>
      </c>
      <c r="B111" s="131">
        <f t="shared" ref="B111:AP111" si="207">B43/B11</f>
        <v>0.61639748329765842</v>
      </c>
      <c r="C111" s="124">
        <f t="shared" si="207"/>
        <v>0.61619691904274987</v>
      </c>
      <c r="D111" s="124">
        <f t="shared" si="207"/>
        <v>0.56922035382237202</v>
      </c>
      <c r="E111" s="124">
        <f t="shared" si="207"/>
        <v>0.56748202428871231</v>
      </c>
      <c r="F111" s="132">
        <f t="shared" si="207"/>
        <v>0.59518265621508559</v>
      </c>
      <c r="G111" s="124">
        <f t="shared" si="207"/>
        <v>0.63925328985353458</v>
      </c>
      <c r="H111" s="124">
        <f t="shared" si="207"/>
        <v>0.56575069293879099</v>
      </c>
      <c r="I111" s="124">
        <f t="shared" si="207"/>
        <v>0.59829878037320361</v>
      </c>
      <c r="J111" s="124">
        <f t="shared" si="207"/>
        <v>0.49892228487783891</v>
      </c>
      <c r="K111" s="132">
        <f t="shared" si="207"/>
        <v>0.57566411470740408</v>
      </c>
      <c r="L111" s="124">
        <f t="shared" si="207"/>
        <v>0.15058928787411996</v>
      </c>
      <c r="M111" s="133">
        <f t="shared" si="207"/>
        <v>-0.47210300429184548</v>
      </c>
      <c r="N111" s="133">
        <f t="shared" si="207"/>
        <v>-0.36932921951776942</v>
      </c>
      <c r="O111" s="133">
        <f t="shared" si="207"/>
        <v>0.45918953370648968</v>
      </c>
      <c r="P111" s="132">
        <f t="shared" si="207"/>
        <v>5.9661314471349931E-2</v>
      </c>
      <c r="Q111" s="124">
        <f t="shared" si="207"/>
        <v>0.63105559164505687</v>
      </c>
      <c r="R111" s="133">
        <f t="shared" si="207"/>
        <v>0.53328726700382401</v>
      </c>
      <c r="S111" s="133">
        <f t="shared" si="207"/>
        <v>0.44704953742765713</v>
      </c>
      <c r="T111" s="133">
        <f t="shared" si="207"/>
        <v>0.66939510070299379</v>
      </c>
      <c r="U111" s="132">
        <f t="shared" si="207"/>
        <v>0.58799238201543214</v>
      </c>
      <c r="V111" s="124">
        <f t="shared" si="207"/>
        <v>0.60152356499511572</v>
      </c>
      <c r="W111" s="133">
        <f t="shared" si="207"/>
        <v>0.58736122393717849</v>
      </c>
      <c r="X111" s="133">
        <f t="shared" si="207"/>
        <v>0.41605972323379459</v>
      </c>
      <c r="Y111" s="133">
        <f t="shared" si="207"/>
        <v>0.41343792633015009</v>
      </c>
      <c r="Z111" s="132">
        <f t="shared" si="207"/>
        <v>0.50323917783249428</v>
      </c>
      <c r="AA111" s="124">
        <f t="shared" si="207"/>
        <v>0.5605744369334289</v>
      </c>
      <c r="AB111" s="124">
        <f t="shared" si="207"/>
        <v>0.63905401086609137</v>
      </c>
      <c r="AC111" s="124">
        <f t="shared" si="207"/>
        <v>0.59725426335549825</v>
      </c>
      <c r="AD111" s="124">
        <f t="shared" si="207"/>
        <v>0.50851097260776201</v>
      </c>
      <c r="AE111" s="132">
        <f t="shared" si="207"/>
        <v>0.58490268196814477</v>
      </c>
      <c r="AF111" s="124">
        <f t="shared" si="207"/>
        <v>0.64972216505453795</v>
      </c>
      <c r="AG111" s="124">
        <f t="shared" si="207"/>
        <v>0.46008666894742845</v>
      </c>
      <c r="AH111" s="124">
        <f t="shared" si="207"/>
        <v>0.5459524046599622</v>
      </c>
      <c r="AI111" s="124">
        <f t="shared" si="207"/>
        <v>0.46395955003331635</v>
      </c>
      <c r="AJ111" s="132">
        <f t="shared" si="207"/>
        <v>0.53333172988270761</v>
      </c>
      <c r="AK111" s="124">
        <f t="shared" si="207"/>
        <v>0.68772810884989344</v>
      </c>
      <c r="AL111" s="124">
        <f t="shared" si="207"/>
        <v>0.66041513322537904</v>
      </c>
      <c r="AM111" s="124">
        <f t="shared" si="207"/>
        <v>0.7120583511777302</v>
      </c>
      <c r="AN111" s="124">
        <f t="shared" si="207"/>
        <v>0.5704490735894483</v>
      </c>
      <c r="AO111" s="132">
        <f t="shared" si="207"/>
        <v>0.65917835750836318</v>
      </c>
      <c r="AP111" s="124">
        <f t="shared" si="207"/>
        <v>0.58399744979279566</v>
      </c>
      <c r="AQ111" s="124">
        <f t="shared" ref="AQ111" si="208">AQ43/AQ11</f>
        <v>0.63169578504295676</v>
      </c>
      <c r="AR111" s="82"/>
      <c r="AS111" s="82"/>
      <c r="AT111" s="82"/>
      <c r="AU111" s="82"/>
      <c r="AV111" s="82"/>
      <c r="AW111" s="82"/>
      <c r="AX111" s="82"/>
      <c r="AY111" s="82"/>
      <c r="AZ111" s="82"/>
      <c r="BA111" s="82"/>
      <c r="BB111" s="82"/>
      <c r="BC111" s="82"/>
      <c r="BD111" s="82"/>
      <c r="BE111" s="82"/>
      <c r="BF111" s="82"/>
      <c r="BG111" s="80"/>
      <c r="BH111" s="80"/>
      <c r="BI111" s="80"/>
      <c r="BJ111" s="80"/>
      <c r="BK111" s="80"/>
      <c r="BL111" s="80"/>
      <c r="BM111" s="80"/>
      <c r="BN111" s="80"/>
      <c r="BO111" s="80"/>
      <c r="BP111" s="80"/>
      <c r="BQ111" s="80"/>
      <c r="BR111" s="80"/>
      <c r="BS111" s="80"/>
      <c r="BT111" s="80"/>
      <c r="BU111" s="80"/>
      <c r="BV111" s="80"/>
      <c r="BW111" s="80"/>
      <c r="BX111" s="80"/>
      <c r="BY111" s="80"/>
      <c r="BZ111" s="80"/>
      <c r="CA111" s="80"/>
      <c r="CB111" s="80"/>
      <c r="CC111" s="80"/>
      <c r="CD111" s="80"/>
      <c r="CE111" s="80"/>
      <c r="CF111" s="80"/>
      <c r="CG111" s="80"/>
      <c r="CH111" s="80"/>
      <c r="CI111" s="80"/>
      <c r="CJ111" s="80"/>
      <c r="CK111" s="80"/>
      <c r="CL111" s="80"/>
      <c r="CM111" s="80"/>
      <c r="CN111" s="80"/>
      <c r="CO111" s="80"/>
      <c r="CP111" s="80"/>
      <c r="CQ111" s="80"/>
    </row>
    <row r="112" spans="1:95">
      <c r="A112" s="100"/>
      <c r="B112" s="134"/>
      <c r="C112" s="134"/>
      <c r="D112" s="134"/>
      <c r="E112" s="134"/>
      <c r="F112" s="135"/>
      <c r="G112" s="134"/>
      <c r="H112" s="134"/>
      <c r="I112" s="134"/>
      <c r="J112" s="134"/>
      <c r="K112" s="135"/>
      <c r="L112" s="134"/>
      <c r="M112" s="134"/>
      <c r="N112" s="134"/>
      <c r="O112" s="134"/>
      <c r="P112" s="135"/>
      <c r="Q112" s="134"/>
      <c r="R112" s="134"/>
      <c r="S112" s="134"/>
      <c r="T112" s="134"/>
      <c r="U112" s="135"/>
      <c r="V112" s="134"/>
      <c r="W112" s="134"/>
      <c r="X112" s="134"/>
      <c r="Y112" s="134"/>
      <c r="Z112" s="135"/>
      <c r="AA112" s="134"/>
      <c r="AB112" s="134"/>
      <c r="AC112" s="134"/>
      <c r="AD112" s="134"/>
      <c r="AE112" s="135"/>
      <c r="AF112" s="134"/>
      <c r="AG112" s="134"/>
      <c r="AH112" s="134"/>
      <c r="AI112" s="134"/>
      <c r="AJ112" s="135"/>
      <c r="AK112" s="134"/>
      <c r="AL112" s="134"/>
      <c r="AM112" s="134"/>
      <c r="AN112" s="134"/>
      <c r="AO112" s="135"/>
      <c r="AP112" s="134"/>
      <c r="AQ112" s="134"/>
      <c r="AR112" s="82"/>
      <c r="AS112" s="82"/>
      <c r="AT112" s="82"/>
      <c r="AU112" s="82"/>
      <c r="AV112" s="82"/>
      <c r="AW112" s="82"/>
      <c r="AX112" s="82"/>
      <c r="AY112" s="82"/>
      <c r="AZ112" s="82"/>
      <c r="BA112" s="82"/>
      <c r="BB112" s="82"/>
      <c r="BC112" s="82"/>
      <c r="BD112" s="82"/>
      <c r="BE112" s="82"/>
      <c r="BF112" s="82"/>
      <c r="BG112" s="80"/>
      <c r="BH112" s="80"/>
      <c r="BI112" s="80"/>
      <c r="BJ112" s="80"/>
      <c r="BK112" s="80"/>
      <c r="BL112" s="80"/>
      <c r="BM112" s="80"/>
      <c r="BN112" s="80"/>
      <c r="BO112" s="80"/>
      <c r="BP112" s="80"/>
      <c r="BQ112" s="80"/>
      <c r="BR112" s="80"/>
      <c r="BS112" s="80"/>
      <c r="BT112" s="80"/>
      <c r="BU112" s="80"/>
      <c r="BV112" s="80"/>
      <c r="BW112" s="80"/>
      <c r="BX112" s="80"/>
      <c r="BY112" s="80"/>
      <c r="BZ112" s="80"/>
      <c r="CA112" s="80"/>
      <c r="CB112" s="80"/>
      <c r="CC112" s="80"/>
      <c r="CD112" s="80"/>
      <c r="CE112" s="80"/>
      <c r="CF112" s="80"/>
      <c r="CG112" s="80"/>
      <c r="CH112" s="80"/>
      <c r="CI112" s="80"/>
      <c r="CJ112" s="80"/>
      <c r="CK112" s="80"/>
      <c r="CL112" s="80"/>
      <c r="CM112" s="80"/>
      <c r="CN112" s="80"/>
      <c r="CO112" s="80"/>
      <c r="CP112" s="80"/>
      <c r="CQ112" s="80"/>
    </row>
    <row r="113" spans="1:95">
      <c r="A113" s="100" t="s">
        <v>56</v>
      </c>
      <c r="B113" s="131">
        <f t="shared" ref="B113:AP113" si="209">B45/B18</f>
        <v>0.62806240296868487</v>
      </c>
      <c r="C113" s="124">
        <f t="shared" si="209"/>
        <v>0.62330725654167796</v>
      </c>
      <c r="D113" s="124">
        <f t="shared" si="209"/>
        <v>0.51324232454147201</v>
      </c>
      <c r="E113" s="124">
        <f t="shared" si="209"/>
        <v>0.4914665747584217</v>
      </c>
      <c r="F113" s="132">
        <f t="shared" si="209"/>
        <v>0.55658360045496846</v>
      </c>
      <c r="G113" s="124">
        <f t="shared" si="209"/>
        <v>0.51877062278207819</v>
      </c>
      <c r="H113" s="124">
        <f t="shared" si="209"/>
        <v>0.57436551055441332</v>
      </c>
      <c r="I113" s="124">
        <f t="shared" si="209"/>
        <v>0.51504535732723655</v>
      </c>
      <c r="J113" s="124">
        <f t="shared" si="209"/>
        <v>0.50313700868907496</v>
      </c>
      <c r="K113" s="132">
        <f t="shared" si="209"/>
        <v>0.52535383110345635</v>
      </c>
      <c r="L113" s="124">
        <f t="shared" si="209"/>
        <v>0.14732693951191719</v>
      </c>
      <c r="M113" s="133">
        <f t="shared" si="209"/>
        <v>-1.4045169946332736</v>
      </c>
      <c r="N113" s="133">
        <f t="shared" si="209"/>
        <v>0.2448362899498738</v>
      </c>
      <c r="O113" s="133">
        <f t="shared" si="209"/>
        <v>0.33562360649770212</v>
      </c>
      <c r="P113" s="132">
        <f t="shared" si="209"/>
        <v>0.1891166497638731</v>
      </c>
      <c r="Q113" s="124">
        <f t="shared" si="209"/>
        <v>0.35242116894905084</v>
      </c>
      <c r="R113" s="133">
        <f t="shared" si="209"/>
        <v>0.4889782299529592</v>
      </c>
      <c r="S113" s="133">
        <f t="shared" si="209"/>
        <v>0.49325385209037442</v>
      </c>
      <c r="T113" s="133">
        <f t="shared" si="209"/>
        <v>0.55391169425087106</v>
      </c>
      <c r="U113" s="132">
        <f t="shared" si="209"/>
        <v>0.49748485128821868</v>
      </c>
      <c r="V113" s="124">
        <f t="shared" si="209"/>
        <v>0.48638512532023348</v>
      </c>
      <c r="W113" s="133">
        <f t="shared" si="209"/>
        <v>0.59987866626222086</v>
      </c>
      <c r="X113" s="133">
        <f t="shared" si="209"/>
        <v>0.47761357897279377</v>
      </c>
      <c r="Y113" s="133">
        <f t="shared" si="209"/>
        <v>0.53215241956222492</v>
      </c>
      <c r="Z113" s="132">
        <f t="shared" si="209"/>
        <v>0.52532125925309825</v>
      </c>
      <c r="AA113" s="124">
        <f t="shared" si="209"/>
        <v>0.57853175140805546</v>
      </c>
      <c r="AB113" s="124">
        <f t="shared" si="209"/>
        <v>0.56913530073777663</v>
      </c>
      <c r="AC113" s="124">
        <f t="shared" si="209"/>
        <v>0.60106108351581833</v>
      </c>
      <c r="AD113" s="124">
        <f t="shared" si="209"/>
        <v>0.47815650504080653</v>
      </c>
      <c r="AE113" s="132">
        <f t="shared" si="209"/>
        <v>0.5546066418270359</v>
      </c>
      <c r="AF113" s="124">
        <f t="shared" si="209"/>
        <v>0.54655851680185397</v>
      </c>
      <c r="AG113" s="124">
        <f t="shared" si="209"/>
        <v>0.50656214389563436</v>
      </c>
      <c r="AH113" s="124">
        <f t="shared" si="209"/>
        <v>0.55137913784478443</v>
      </c>
      <c r="AI113" s="124">
        <f t="shared" si="209"/>
        <v>0.53435972705838264</v>
      </c>
      <c r="AJ113" s="132">
        <f t="shared" si="209"/>
        <v>0.53481408114337547</v>
      </c>
      <c r="AK113" s="124">
        <f t="shared" si="209"/>
        <v>0.57490166623841243</v>
      </c>
      <c r="AL113" s="124">
        <f t="shared" si="209"/>
        <v>0.54238933122450084</v>
      </c>
      <c r="AM113" s="124">
        <f t="shared" si="209"/>
        <v>0.5762992386626945</v>
      </c>
      <c r="AN113" s="124">
        <f t="shared" si="209"/>
        <v>0.58065583456425407</v>
      </c>
      <c r="AO113" s="132">
        <f t="shared" si="209"/>
        <v>0.56997655973288441</v>
      </c>
      <c r="AP113" s="124">
        <f t="shared" si="209"/>
        <v>0.55612561545781791</v>
      </c>
      <c r="AQ113" s="124">
        <f t="shared" ref="AQ113" si="210">AQ45/AQ18</f>
        <v>0.60203058217222916</v>
      </c>
      <c r="AR113" s="82"/>
      <c r="AS113" s="82"/>
      <c r="AT113" s="82"/>
      <c r="AU113" s="82"/>
      <c r="AV113" s="82"/>
      <c r="AW113" s="82"/>
      <c r="AX113" s="82"/>
      <c r="AY113" s="82"/>
      <c r="AZ113" s="82"/>
      <c r="BA113" s="82"/>
      <c r="BB113" s="82"/>
      <c r="BC113" s="82"/>
      <c r="BD113" s="82"/>
      <c r="BE113" s="82"/>
      <c r="BF113" s="82"/>
      <c r="BG113" s="80"/>
      <c r="BH113" s="80"/>
      <c r="BI113" s="80"/>
      <c r="BJ113" s="80"/>
      <c r="BK113" s="80"/>
      <c r="BL113" s="80"/>
      <c r="BM113" s="80"/>
      <c r="BN113" s="80"/>
      <c r="BO113" s="80"/>
      <c r="BP113" s="80"/>
      <c r="BQ113" s="80"/>
      <c r="BR113" s="80"/>
      <c r="BS113" s="80"/>
      <c r="BT113" s="80"/>
      <c r="BU113" s="80"/>
      <c r="BV113" s="80"/>
      <c r="BW113" s="80"/>
      <c r="BX113" s="80"/>
      <c r="BY113" s="80"/>
      <c r="BZ113" s="80"/>
      <c r="CA113" s="80"/>
      <c r="CB113" s="80"/>
      <c r="CC113" s="80"/>
      <c r="CD113" s="80"/>
      <c r="CE113" s="80"/>
      <c r="CF113" s="80"/>
      <c r="CG113" s="80"/>
      <c r="CH113" s="80"/>
      <c r="CI113" s="80"/>
      <c r="CJ113" s="80"/>
      <c r="CK113" s="80"/>
      <c r="CL113" s="80"/>
      <c r="CM113" s="80"/>
      <c r="CN113" s="80"/>
      <c r="CO113" s="80"/>
      <c r="CP113" s="80"/>
      <c r="CQ113" s="80"/>
    </row>
    <row r="114" spans="1:95">
      <c r="A114" s="101"/>
      <c r="B114" s="134"/>
      <c r="C114" s="134"/>
      <c r="D114" s="134"/>
      <c r="E114" s="134"/>
      <c r="F114" s="135"/>
      <c r="G114" s="134"/>
      <c r="H114" s="134"/>
      <c r="I114" s="134"/>
      <c r="J114" s="134"/>
      <c r="K114" s="135"/>
      <c r="L114" s="134"/>
      <c r="M114" s="134"/>
      <c r="N114" s="134"/>
      <c r="O114" s="134"/>
      <c r="P114" s="135"/>
      <c r="Q114" s="134"/>
      <c r="R114" s="134"/>
      <c r="S114" s="134"/>
      <c r="T114" s="134"/>
      <c r="U114" s="135"/>
      <c r="V114" s="134"/>
      <c r="W114" s="134"/>
      <c r="X114" s="134"/>
      <c r="Y114" s="134"/>
      <c r="Z114" s="135"/>
      <c r="AA114" s="134"/>
      <c r="AB114" s="134"/>
      <c r="AC114" s="134"/>
      <c r="AD114" s="134"/>
      <c r="AE114" s="135"/>
      <c r="AF114" s="134"/>
      <c r="AG114" s="134"/>
      <c r="AH114" s="134"/>
      <c r="AI114" s="134"/>
      <c r="AJ114" s="135"/>
      <c r="AK114" s="134"/>
      <c r="AL114" s="134"/>
      <c r="AM114" s="134"/>
      <c r="AN114" s="134"/>
      <c r="AO114" s="135"/>
      <c r="AP114" s="134"/>
      <c r="AQ114" s="134"/>
      <c r="AR114" s="82"/>
      <c r="AS114" s="82"/>
      <c r="AT114" s="82"/>
      <c r="AU114" s="82"/>
      <c r="AV114" s="82"/>
      <c r="AW114" s="82"/>
      <c r="AX114" s="82"/>
      <c r="AY114" s="82"/>
      <c r="AZ114" s="82"/>
      <c r="BA114" s="82"/>
      <c r="BB114" s="82"/>
      <c r="BC114" s="82"/>
      <c r="BD114" s="82"/>
      <c r="BE114" s="82"/>
      <c r="BF114" s="82"/>
      <c r="BG114" s="80"/>
      <c r="BH114" s="80"/>
      <c r="BI114" s="80"/>
      <c r="BJ114" s="80"/>
      <c r="BK114" s="80"/>
      <c r="BL114" s="80"/>
      <c r="BM114" s="80"/>
      <c r="BN114" s="80"/>
      <c r="BO114" s="80"/>
      <c r="BP114" s="80"/>
      <c r="BQ114" s="80"/>
      <c r="BR114" s="80"/>
      <c r="BS114" s="80"/>
      <c r="BT114" s="80"/>
      <c r="BU114" s="80"/>
      <c r="BV114" s="80"/>
      <c r="BW114" s="80"/>
      <c r="BX114" s="80"/>
      <c r="BY114" s="80"/>
      <c r="BZ114" s="80"/>
      <c r="CA114" s="80"/>
      <c r="CB114" s="80"/>
      <c r="CC114" s="80"/>
      <c r="CD114" s="80"/>
      <c r="CE114" s="80"/>
      <c r="CF114" s="80"/>
      <c r="CG114" s="80"/>
      <c r="CH114" s="80"/>
      <c r="CI114" s="80"/>
      <c r="CJ114" s="80"/>
      <c r="CK114" s="80"/>
      <c r="CL114" s="80"/>
      <c r="CM114" s="80"/>
      <c r="CN114" s="80"/>
      <c r="CO114" s="80"/>
      <c r="CP114" s="80"/>
      <c r="CQ114" s="80"/>
    </row>
    <row r="115" spans="1:95">
      <c r="A115" s="100" t="s">
        <v>57</v>
      </c>
      <c r="B115" s="133">
        <f t="shared" ref="B115:AP115" si="211">B48/B21</f>
        <v>-1.1163663663663663</v>
      </c>
      <c r="C115" s="133">
        <f t="shared" si="211"/>
        <v>0.4728157759716663</v>
      </c>
      <c r="D115" s="133">
        <f t="shared" si="211"/>
        <v>-0.3175644888571425</v>
      </c>
      <c r="E115" s="133">
        <f t="shared" si="211"/>
        <v>-0.22689019542126346</v>
      </c>
      <c r="F115" s="136">
        <f t="shared" si="211"/>
        <v>-4.8113993473284863E-2</v>
      </c>
      <c r="G115" s="133">
        <f t="shared" si="211"/>
        <v>0.39167439632489753</v>
      </c>
      <c r="H115" s="133">
        <f t="shared" si="211"/>
        <v>0.3534363885810079</v>
      </c>
      <c r="I115" s="133">
        <f t="shared" si="211"/>
        <v>0.54229316229803881</v>
      </c>
      <c r="J115" s="133">
        <f t="shared" si="211"/>
        <v>0.46933149552033082</v>
      </c>
      <c r="K115" s="136">
        <f t="shared" si="211"/>
        <v>0.43385913362821332</v>
      </c>
      <c r="L115" s="133">
        <f t="shared" si="211"/>
        <v>1.7146997143996156E-2</v>
      </c>
      <c r="M115" s="133">
        <f t="shared" si="211"/>
        <v>0.53893129770992365</v>
      </c>
      <c r="N115" s="133">
        <f t="shared" si="211"/>
        <v>0.46276595744680848</v>
      </c>
      <c r="O115" s="133">
        <f t="shared" si="211"/>
        <v>0.51145933807421029</v>
      </c>
      <c r="P115" s="136">
        <f t="shared" si="211"/>
        <v>0.35799931278042774</v>
      </c>
      <c r="Q115" s="133">
        <f t="shared" si="211"/>
        <v>0.45661303295055106</v>
      </c>
      <c r="R115" s="133">
        <f t="shared" si="211"/>
        <v>0.5999762301551963</v>
      </c>
      <c r="S115" s="133">
        <f t="shared" si="211"/>
        <v>0.76550874441284444</v>
      </c>
      <c r="T115" s="133">
        <f t="shared" si="211"/>
        <v>0.59738838269140859</v>
      </c>
      <c r="U115" s="136">
        <f t="shared" si="211"/>
        <v>0.62647876736482144</v>
      </c>
      <c r="V115" s="133">
        <f t="shared" si="211"/>
        <v>0.61622690210631248</v>
      </c>
      <c r="W115" s="133">
        <f t="shared" si="211"/>
        <v>0.62093171665603064</v>
      </c>
      <c r="X115" s="133">
        <f t="shared" si="211"/>
        <v>0.6500802568218299</v>
      </c>
      <c r="Y115" s="133">
        <f t="shared" si="211"/>
        <v>0.59068346697212681</v>
      </c>
      <c r="Z115" s="136">
        <f t="shared" si="211"/>
        <v>0.61360554713198057</v>
      </c>
      <c r="AA115" s="133">
        <f t="shared" si="211"/>
        <v>0.68124606670862176</v>
      </c>
      <c r="AB115" s="133">
        <f t="shared" si="211"/>
        <v>0.54552156284555842</v>
      </c>
      <c r="AC115" s="133">
        <f t="shared" si="211"/>
        <v>0.72502134927412465</v>
      </c>
      <c r="AD115" s="133">
        <f t="shared" si="211"/>
        <v>0.92423900789177005</v>
      </c>
      <c r="AE115" s="136">
        <f t="shared" si="211"/>
        <v>0.74353230235583179</v>
      </c>
      <c r="AF115" s="133">
        <f t="shared" si="211"/>
        <v>0.61530612244897964</v>
      </c>
      <c r="AG115" s="133">
        <f t="shared" si="211"/>
        <v>0.67157683294275194</v>
      </c>
      <c r="AH115" s="133">
        <f t="shared" si="211"/>
        <v>0.77744630071599041</v>
      </c>
      <c r="AI115" s="133">
        <f t="shared" si="211"/>
        <v>0.74005134788189986</v>
      </c>
      <c r="AJ115" s="136">
        <f t="shared" si="211"/>
        <v>0.71169513797634687</v>
      </c>
      <c r="AK115" s="133">
        <f t="shared" si="211"/>
        <v>0.29369863013698633</v>
      </c>
      <c r="AL115" s="133">
        <f t="shared" si="211"/>
        <v>0.47740384615384618</v>
      </c>
      <c r="AM115" s="133">
        <f t="shared" si="211"/>
        <v>0.37660485021398005</v>
      </c>
      <c r="AN115" s="133">
        <f t="shared" si="211"/>
        <v>0.50843881856540085</v>
      </c>
      <c r="AO115" s="136">
        <f t="shared" si="211"/>
        <v>0.42490556206851637</v>
      </c>
      <c r="AP115" s="133">
        <f t="shared" si="211"/>
        <v>0.36445242369838421</v>
      </c>
      <c r="AQ115" s="133">
        <f t="shared" ref="AQ115" si="212">AQ48/AQ21</f>
        <v>0.58798924409919329</v>
      </c>
      <c r="AR115" s="82"/>
      <c r="AS115" s="82"/>
      <c r="AT115" s="82"/>
      <c r="AU115" s="82"/>
      <c r="AV115" s="82"/>
      <c r="AW115" s="82"/>
      <c r="AX115" s="82"/>
      <c r="AY115" s="82"/>
      <c r="AZ115" s="82"/>
      <c r="BA115" s="82"/>
      <c r="BB115" s="82"/>
      <c r="BC115" s="82"/>
      <c r="BD115" s="82"/>
      <c r="BE115" s="82"/>
      <c r="BF115" s="82"/>
      <c r="BG115" s="80"/>
      <c r="BH115" s="80"/>
      <c r="BI115" s="80"/>
      <c r="BJ115" s="80"/>
      <c r="BK115" s="80"/>
      <c r="BL115" s="80"/>
      <c r="BM115" s="80"/>
      <c r="BN115" s="80"/>
      <c r="BO115" s="80"/>
      <c r="BP115" s="80"/>
      <c r="BQ115" s="80"/>
      <c r="BR115" s="80"/>
      <c r="BS115" s="80"/>
      <c r="BT115" s="80"/>
      <c r="BU115" s="80"/>
      <c r="BV115" s="80"/>
      <c r="BW115" s="80"/>
      <c r="BX115" s="80"/>
      <c r="BY115" s="80"/>
      <c r="BZ115" s="80"/>
      <c r="CA115" s="80"/>
      <c r="CB115" s="80"/>
      <c r="CC115" s="80"/>
      <c r="CD115" s="80"/>
      <c r="CE115" s="80"/>
      <c r="CF115" s="80"/>
      <c r="CG115" s="80"/>
      <c r="CH115" s="80"/>
      <c r="CI115" s="80"/>
      <c r="CJ115" s="80"/>
      <c r="CK115" s="80"/>
      <c r="CL115" s="80"/>
      <c r="CM115" s="80"/>
      <c r="CN115" s="80"/>
      <c r="CO115" s="80"/>
      <c r="CP115" s="80"/>
      <c r="CQ115" s="80"/>
    </row>
    <row r="116" spans="1:95">
      <c r="A116" s="100"/>
      <c r="B116" s="124"/>
      <c r="C116" s="124"/>
      <c r="D116" s="124"/>
      <c r="E116" s="124"/>
      <c r="F116" s="132"/>
      <c r="G116" s="124"/>
      <c r="H116" s="124"/>
      <c r="I116" s="124"/>
      <c r="J116" s="124"/>
      <c r="K116" s="132"/>
      <c r="L116" s="124"/>
      <c r="M116" s="124"/>
      <c r="N116" s="124"/>
      <c r="O116" s="124"/>
      <c r="P116" s="132"/>
      <c r="Q116" s="124"/>
      <c r="R116" s="124"/>
      <c r="S116" s="124"/>
      <c r="T116" s="124"/>
      <c r="U116" s="132"/>
      <c r="V116" s="124"/>
      <c r="W116" s="124"/>
      <c r="X116" s="124"/>
      <c r="Y116" s="124"/>
      <c r="Z116" s="132"/>
      <c r="AA116" s="124"/>
      <c r="AB116" s="124"/>
      <c r="AC116" s="124"/>
      <c r="AD116" s="124"/>
      <c r="AE116" s="132"/>
      <c r="AF116" s="124"/>
      <c r="AG116" s="124"/>
      <c r="AH116" s="124"/>
      <c r="AI116" s="124"/>
      <c r="AJ116" s="132"/>
      <c r="AK116" s="124"/>
      <c r="AL116" s="124"/>
      <c r="AM116" s="124"/>
      <c r="AN116" s="124"/>
      <c r="AO116" s="132"/>
      <c r="AP116" s="124"/>
      <c r="AQ116" s="124"/>
      <c r="AR116" s="82"/>
      <c r="AS116" s="82"/>
      <c r="AT116" s="82"/>
      <c r="AU116" s="82"/>
      <c r="AV116" s="82"/>
      <c r="AW116" s="82"/>
      <c r="AX116" s="82"/>
      <c r="AY116" s="82"/>
      <c r="AZ116" s="82"/>
      <c r="BA116" s="82"/>
      <c r="BB116" s="82"/>
      <c r="BC116" s="82"/>
      <c r="BD116" s="82"/>
      <c r="BE116" s="82"/>
      <c r="BF116" s="82"/>
      <c r="BG116" s="80"/>
      <c r="BH116" s="80"/>
      <c r="BI116" s="80"/>
      <c r="BJ116" s="80"/>
      <c r="BK116" s="80"/>
      <c r="BL116" s="80"/>
      <c r="BM116" s="80"/>
      <c r="BN116" s="80"/>
      <c r="BO116" s="80"/>
      <c r="BP116" s="80"/>
      <c r="BQ116" s="80"/>
      <c r="BR116" s="80"/>
      <c r="BS116" s="80"/>
      <c r="BT116" s="80"/>
      <c r="BU116" s="80"/>
      <c r="BV116" s="80"/>
      <c r="BW116" s="80"/>
      <c r="BX116" s="80"/>
      <c r="BY116" s="80"/>
      <c r="BZ116" s="80"/>
      <c r="CA116" s="80"/>
      <c r="CB116" s="80"/>
      <c r="CC116" s="80"/>
      <c r="CD116" s="80"/>
      <c r="CE116" s="80"/>
      <c r="CF116" s="80"/>
      <c r="CG116" s="80"/>
      <c r="CH116" s="80"/>
      <c r="CI116" s="80"/>
      <c r="CJ116" s="80"/>
      <c r="CK116" s="80"/>
      <c r="CL116" s="80"/>
      <c r="CM116" s="80"/>
      <c r="CN116" s="80"/>
      <c r="CO116" s="80"/>
      <c r="CP116" s="80"/>
      <c r="CQ116" s="80"/>
    </row>
    <row r="117" spans="1:95">
      <c r="A117" s="102" t="s">
        <v>106</v>
      </c>
      <c r="B117" s="137">
        <f t="shared" ref="B117:L117" si="213">B50/B24</f>
        <v>0.59648875082368447</v>
      </c>
      <c r="C117" s="137">
        <f t="shared" si="213"/>
        <v>0.61420735515849878</v>
      </c>
      <c r="D117" s="137">
        <f t="shared" si="213"/>
        <v>0.5138425140791375</v>
      </c>
      <c r="E117" s="137">
        <f t="shared" si="213"/>
        <v>0.50147286059663843</v>
      </c>
      <c r="F117" s="138">
        <f t="shared" si="213"/>
        <v>0.55536517349564252</v>
      </c>
      <c r="G117" s="137">
        <f t="shared" si="213"/>
        <v>0.56285723987279712</v>
      </c>
      <c r="H117" s="137">
        <f t="shared" si="213"/>
        <v>0.56827200974031788</v>
      </c>
      <c r="I117" s="137">
        <f t="shared" si="213"/>
        <v>0.54543305540058118</v>
      </c>
      <c r="J117" s="137">
        <f t="shared" si="213"/>
        <v>0.50175616625529262</v>
      </c>
      <c r="K117" s="138">
        <f t="shared" si="213"/>
        <v>0.54129492040569727</v>
      </c>
      <c r="L117" s="137">
        <f t="shared" si="213"/>
        <v>0.14572193220273924</v>
      </c>
      <c r="M117" s="139" t="s">
        <v>107</v>
      </c>
      <c r="N117" s="137">
        <f t="shared" ref="N117:AQ117" si="214">N50/N24</f>
        <v>0.1027753918831866</v>
      </c>
      <c r="O117" s="137">
        <f t="shared" si="214"/>
        <v>0.36279751151841244</v>
      </c>
      <c r="P117" s="138">
        <f t="shared" si="214"/>
        <v>0.15722283453647001</v>
      </c>
      <c r="Q117" s="137">
        <f t="shared" si="214"/>
        <v>0.44591526036022089</v>
      </c>
      <c r="R117" s="137">
        <f t="shared" si="214"/>
        <v>0.50246295751152981</v>
      </c>
      <c r="S117" s="137">
        <f t="shared" si="214"/>
        <v>0.48556588106427334</v>
      </c>
      <c r="T117" s="137">
        <f t="shared" si="214"/>
        <v>0.58982057989168479</v>
      </c>
      <c r="U117" s="138">
        <f t="shared" si="214"/>
        <v>0.52732430173844469</v>
      </c>
      <c r="V117" s="137">
        <f t="shared" si="214"/>
        <v>0.5291991471783597</v>
      </c>
      <c r="W117" s="137">
        <f t="shared" si="214"/>
        <v>0.59532500540774391</v>
      </c>
      <c r="X117" s="137">
        <f t="shared" si="214"/>
        <v>0.46107192204203329</v>
      </c>
      <c r="Y117" s="137">
        <f t="shared" si="214"/>
        <v>0.49821512351345287</v>
      </c>
      <c r="Z117" s="138">
        <f t="shared" si="214"/>
        <v>0.5197885673442928</v>
      </c>
      <c r="AA117" s="137">
        <f t="shared" si="214"/>
        <v>0.57565615439468176</v>
      </c>
      <c r="AB117" s="137">
        <f t="shared" si="214"/>
        <v>0.59081027567131728</v>
      </c>
      <c r="AC117" s="137">
        <f t="shared" si="214"/>
        <v>0.6036324786324786</v>
      </c>
      <c r="AD117" s="137">
        <f t="shared" si="214"/>
        <v>0.50789369666813922</v>
      </c>
      <c r="AE117" s="138">
        <f t="shared" si="214"/>
        <v>0.57182150203153892</v>
      </c>
      <c r="AF117" s="137">
        <f t="shared" si="214"/>
        <v>0.59260897589828498</v>
      </c>
      <c r="AG117" s="327">
        <f t="shared" si="214"/>
        <v>0.49377817245759376</v>
      </c>
      <c r="AH117" s="137">
        <f t="shared" si="214"/>
        <v>0.55787735642741543</v>
      </c>
      <c r="AI117" s="137">
        <f t="shared" si="214"/>
        <v>0.52189442334254144</v>
      </c>
      <c r="AJ117" s="138">
        <f t="shared" si="214"/>
        <v>0.54002180529687005</v>
      </c>
      <c r="AK117" s="137">
        <f t="shared" si="214"/>
        <v>0.61356687089665041</v>
      </c>
      <c r="AL117" s="137">
        <f t="shared" si="214"/>
        <v>0.58463854107586932</v>
      </c>
      <c r="AM117" s="137">
        <f t="shared" si="214"/>
        <v>0.63074052543739567</v>
      </c>
      <c r="AN117" s="137">
        <f t="shared" si="214"/>
        <v>0.57617385609430782</v>
      </c>
      <c r="AO117" s="138">
        <f t="shared" si="214"/>
        <v>0.60015309157216268</v>
      </c>
      <c r="AP117" s="137">
        <f t="shared" ref="AP117" si="215">AP50/AP24</f>
        <v>0.56293392644293982</v>
      </c>
      <c r="AQ117" s="137">
        <f t="shared" si="214"/>
        <v>0.61157892689757098</v>
      </c>
      <c r="AR117" s="82"/>
      <c r="AS117" s="82"/>
      <c r="AT117" s="82"/>
      <c r="AU117" s="82"/>
      <c r="AV117" s="82"/>
      <c r="AW117" s="82"/>
      <c r="AX117" s="82"/>
      <c r="AY117" s="82"/>
      <c r="AZ117" s="82"/>
      <c r="BA117" s="82"/>
      <c r="BB117" s="82"/>
      <c r="BC117" s="82"/>
      <c r="BD117" s="82"/>
      <c r="BE117" s="82"/>
      <c r="BF117" s="82"/>
      <c r="BG117" s="80"/>
      <c r="BH117" s="80"/>
      <c r="BI117" s="80"/>
      <c r="BJ117" s="80"/>
      <c r="BK117" s="80"/>
      <c r="BL117" s="80"/>
      <c r="BM117" s="80"/>
      <c r="BN117" s="80"/>
      <c r="BO117" s="80"/>
      <c r="BP117" s="80"/>
      <c r="BQ117" s="80"/>
      <c r="BR117" s="80"/>
      <c r="BS117" s="80"/>
      <c r="BT117" s="80"/>
      <c r="BU117" s="80"/>
      <c r="BV117" s="80"/>
      <c r="BW117" s="80"/>
      <c r="BX117" s="80"/>
      <c r="BY117" s="80"/>
      <c r="BZ117" s="80"/>
      <c r="CA117" s="80"/>
      <c r="CB117" s="80"/>
      <c r="CC117" s="80"/>
      <c r="CD117" s="80"/>
      <c r="CE117" s="80"/>
      <c r="CF117" s="80"/>
      <c r="CG117" s="80"/>
      <c r="CH117" s="80"/>
      <c r="CI117" s="80"/>
      <c r="CJ117" s="80"/>
      <c r="CK117" s="80"/>
      <c r="CL117" s="80"/>
      <c r="CM117" s="80"/>
      <c r="CN117" s="80"/>
      <c r="CO117" s="80"/>
      <c r="CP117" s="80"/>
      <c r="CQ117" s="80"/>
    </row>
    <row r="118" spans="1:95" ht="12" customHeight="1">
      <c r="A118" s="9"/>
      <c r="B118" s="47"/>
      <c r="C118" s="47"/>
      <c r="U118" s="64"/>
      <c r="V118" s="64"/>
      <c r="W118" s="64"/>
      <c r="X118" s="64"/>
      <c r="Y118" s="64"/>
      <c r="Z118" s="64"/>
      <c r="AA118" s="64"/>
      <c r="AB118" s="64"/>
      <c r="AC118" s="64"/>
      <c r="AD118" s="64"/>
      <c r="AE118" s="64"/>
      <c r="AF118" s="64"/>
      <c r="AG118" s="64"/>
      <c r="AH118" s="64"/>
      <c r="AI118" s="64"/>
      <c r="AJ118" s="64"/>
      <c r="AK118" s="64"/>
      <c r="AL118" s="64"/>
      <c r="AM118" s="64"/>
      <c r="AN118" s="351"/>
      <c r="AO118" s="351"/>
      <c r="AP118" s="351"/>
      <c r="AQ118" s="64"/>
      <c r="AR118" s="82"/>
      <c r="AS118" s="82"/>
      <c r="AT118" s="82"/>
      <c r="AU118" s="82"/>
      <c r="AV118" s="82"/>
      <c r="AW118" s="82"/>
      <c r="AX118" s="82"/>
      <c r="AY118" s="82"/>
      <c r="AZ118" s="82"/>
      <c r="BA118" s="82"/>
      <c r="BB118" s="82"/>
      <c r="BC118" s="82"/>
      <c r="BD118" s="82"/>
      <c r="BE118" s="82"/>
      <c r="BF118" s="82"/>
      <c r="BG118" s="80"/>
      <c r="BH118" s="80"/>
      <c r="BI118" s="80"/>
      <c r="BJ118" s="80"/>
      <c r="BK118" s="80"/>
      <c r="BL118" s="80"/>
      <c r="BM118" s="80"/>
      <c r="BN118" s="80"/>
      <c r="BO118" s="80"/>
      <c r="BP118" s="80"/>
      <c r="BQ118" s="80"/>
      <c r="BR118" s="80"/>
      <c r="BS118" s="80"/>
      <c r="BT118" s="80"/>
      <c r="BU118" s="80"/>
      <c r="BV118" s="80"/>
      <c r="BW118" s="80"/>
      <c r="BX118" s="80"/>
      <c r="BY118" s="80"/>
      <c r="BZ118" s="80"/>
      <c r="CA118" s="80"/>
      <c r="CB118" s="80"/>
      <c r="CC118" s="80"/>
      <c r="CD118" s="80"/>
      <c r="CE118" s="80"/>
      <c r="CF118" s="80"/>
      <c r="CG118" s="80"/>
      <c r="CH118" s="80"/>
      <c r="CI118" s="80"/>
      <c r="CJ118" s="80"/>
      <c r="CK118" s="80"/>
      <c r="CL118" s="80"/>
      <c r="CM118" s="80"/>
      <c r="CN118" s="80"/>
      <c r="CO118" s="80"/>
      <c r="CP118" s="80"/>
      <c r="CQ118" s="80"/>
    </row>
    <row r="119" spans="1:95">
      <c r="A119" s="370" t="s">
        <v>108</v>
      </c>
      <c r="B119" s="370"/>
      <c r="C119" s="370"/>
      <c r="D119" s="370"/>
      <c r="E119" s="370"/>
      <c r="F119" s="370"/>
      <c r="G119" s="370"/>
      <c r="H119" s="370"/>
      <c r="I119" s="370"/>
      <c r="J119" s="370"/>
      <c r="K119" s="143"/>
      <c r="L119" s="143"/>
      <c r="M119" s="143"/>
      <c r="N119" s="143"/>
      <c r="O119" s="143"/>
      <c r="P119" s="96"/>
      <c r="Q119" s="96"/>
      <c r="R119" s="96"/>
      <c r="S119" s="96"/>
      <c r="T119" s="96"/>
      <c r="U119" s="143"/>
      <c r="V119" s="143"/>
      <c r="W119" s="143"/>
      <c r="X119" s="143"/>
      <c r="Y119" s="143"/>
      <c r="Z119" s="143"/>
      <c r="AA119" s="143"/>
      <c r="AB119" s="275"/>
      <c r="AC119" s="275"/>
      <c r="AD119" s="243"/>
      <c r="AE119" s="143"/>
      <c r="AF119" s="143"/>
      <c r="AG119" s="243"/>
      <c r="AH119" s="275"/>
      <c r="AI119" s="243"/>
      <c r="AJ119" s="143"/>
      <c r="AK119" s="143"/>
      <c r="AL119" s="326"/>
      <c r="AM119" s="326"/>
      <c r="AN119" s="326"/>
      <c r="AO119" s="345"/>
      <c r="AP119" s="345"/>
      <c r="AQ119" s="143"/>
      <c r="AR119" s="82"/>
      <c r="AS119" s="82"/>
      <c r="AT119" s="82"/>
      <c r="AU119" s="82"/>
      <c r="AV119" s="82"/>
      <c r="AW119" s="82"/>
      <c r="AX119" s="82"/>
      <c r="AY119" s="82"/>
      <c r="AZ119" s="82"/>
      <c r="BA119" s="82"/>
      <c r="BB119" s="82"/>
      <c r="BC119" s="82"/>
      <c r="BD119" s="82"/>
      <c r="BE119" s="82"/>
      <c r="BF119" s="82"/>
      <c r="BG119" s="80"/>
      <c r="BH119" s="80"/>
      <c r="BI119" s="80"/>
      <c r="BJ119" s="80"/>
      <c r="BK119" s="80"/>
      <c r="BL119" s="80"/>
      <c r="BM119" s="80"/>
      <c r="BN119" s="80"/>
      <c r="BO119" s="80"/>
      <c r="BP119" s="80"/>
      <c r="BQ119" s="80"/>
      <c r="BR119" s="80"/>
      <c r="BS119" s="80"/>
      <c r="BT119" s="80"/>
      <c r="BU119" s="80"/>
      <c r="BV119" s="80"/>
      <c r="BW119" s="80"/>
      <c r="BX119" s="80"/>
      <c r="BY119" s="80"/>
      <c r="BZ119" s="80"/>
      <c r="CA119" s="80"/>
      <c r="CB119" s="80"/>
      <c r="CC119" s="80"/>
      <c r="CD119" s="80"/>
      <c r="CE119" s="80"/>
      <c r="CF119" s="80"/>
      <c r="CG119" s="80"/>
      <c r="CH119" s="80"/>
      <c r="CI119" s="80"/>
      <c r="CJ119" s="80"/>
      <c r="CK119" s="80"/>
      <c r="CL119" s="80"/>
      <c r="CM119" s="80"/>
      <c r="CN119" s="80"/>
      <c r="CO119" s="80"/>
      <c r="CP119" s="80"/>
      <c r="CQ119" s="80"/>
    </row>
    <row r="120" spans="1:95">
      <c r="A120" s="370" t="s">
        <v>109</v>
      </c>
      <c r="B120" s="370"/>
      <c r="C120" s="370"/>
      <c r="D120" s="370"/>
      <c r="E120" s="370"/>
      <c r="F120" s="370"/>
      <c r="G120" s="370"/>
      <c r="H120" s="370"/>
      <c r="I120" s="370"/>
      <c r="J120" s="370"/>
      <c r="K120" s="144"/>
      <c r="L120" s="144"/>
      <c r="M120" s="144"/>
      <c r="N120" s="144"/>
      <c r="O120" s="144"/>
      <c r="P120" s="86"/>
      <c r="Q120" s="86"/>
      <c r="R120" s="86"/>
      <c r="S120" s="86"/>
      <c r="T120" s="86"/>
      <c r="U120" s="144"/>
      <c r="V120" s="144"/>
      <c r="W120" s="144"/>
      <c r="X120" s="144"/>
      <c r="Y120" s="144"/>
      <c r="Z120" s="144"/>
      <c r="AA120" s="144"/>
      <c r="AB120" s="144"/>
      <c r="AC120" s="243"/>
      <c r="AD120" s="243"/>
      <c r="AE120" s="144"/>
      <c r="AF120" s="144"/>
      <c r="AG120" s="339"/>
      <c r="AH120" s="243"/>
      <c r="AI120" s="243"/>
      <c r="AJ120" s="144"/>
      <c r="AK120" s="144"/>
      <c r="AL120" s="243"/>
      <c r="AM120" s="243"/>
      <c r="AN120" s="326"/>
      <c r="AO120" s="144"/>
      <c r="AP120" s="144"/>
      <c r="AQ120" s="144"/>
      <c r="AR120" s="82"/>
      <c r="AS120" s="82"/>
      <c r="AT120" s="82"/>
      <c r="AU120" s="82"/>
      <c r="AV120" s="82"/>
      <c r="AW120" s="82"/>
      <c r="AX120" s="82"/>
      <c r="AY120" s="82"/>
      <c r="AZ120" s="82"/>
      <c r="BA120" s="82"/>
      <c r="BB120" s="82"/>
      <c r="BC120" s="82"/>
      <c r="BD120" s="82"/>
      <c r="BE120" s="82"/>
      <c r="BF120" s="82"/>
      <c r="BG120" s="80"/>
      <c r="BH120" s="80"/>
      <c r="BI120" s="80"/>
      <c r="BJ120" s="80"/>
      <c r="BK120" s="80"/>
      <c r="BL120" s="80"/>
      <c r="BM120" s="80"/>
      <c r="BN120" s="80"/>
      <c r="BO120" s="80"/>
      <c r="BP120" s="80"/>
      <c r="BQ120" s="80"/>
      <c r="BR120" s="80"/>
      <c r="BS120" s="80"/>
      <c r="BT120" s="80"/>
      <c r="BU120" s="80"/>
      <c r="BV120" s="80"/>
      <c r="BW120" s="80"/>
      <c r="BX120" s="80"/>
      <c r="BY120" s="80"/>
      <c r="BZ120" s="80"/>
      <c r="CA120" s="80"/>
      <c r="CB120" s="80"/>
      <c r="CC120" s="80"/>
      <c r="CD120" s="80"/>
      <c r="CE120" s="80"/>
      <c r="CF120" s="80"/>
      <c r="CG120" s="80"/>
      <c r="CH120" s="80"/>
      <c r="CI120" s="80"/>
      <c r="CJ120" s="80"/>
      <c r="CK120" s="80"/>
      <c r="CL120" s="80"/>
      <c r="CM120" s="80"/>
      <c r="CN120" s="80"/>
      <c r="CO120" s="80"/>
      <c r="CP120" s="80"/>
      <c r="CQ120" s="80"/>
    </row>
    <row r="121" spans="1:95">
      <c r="A121" s="369" t="s">
        <v>171</v>
      </c>
      <c r="B121" s="370"/>
      <c r="C121" s="370"/>
      <c r="D121" s="370"/>
      <c r="E121" s="370"/>
      <c r="F121" s="370"/>
      <c r="G121" s="370"/>
      <c r="H121" s="370"/>
      <c r="I121" s="370"/>
      <c r="J121" s="370"/>
      <c r="K121" s="144"/>
      <c r="L121" s="144"/>
      <c r="M121" s="144"/>
      <c r="N121" s="144"/>
      <c r="O121" s="144"/>
      <c r="P121" s="86"/>
      <c r="Q121" s="86"/>
      <c r="R121" s="86"/>
      <c r="S121" s="86"/>
      <c r="T121" s="86"/>
      <c r="U121" s="144"/>
      <c r="V121" s="144"/>
      <c r="W121" s="144"/>
      <c r="X121" s="144"/>
      <c r="Y121" s="144"/>
      <c r="Z121" s="144"/>
      <c r="AA121" s="144"/>
      <c r="AB121" s="144"/>
      <c r="AC121" s="243"/>
      <c r="AD121" s="243"/>
      <c r="AE121" s="144"/>
      <c r="AF121" s="144"/>
      <c r="AG121" s="243"/>
      <c r="AH121" s="243"/>
      <c r="AI121" s="243"/>
      <c r="AJ121" s="144"/>
      <c r="AK121" s="144"/>
      <c r="AL121" s="243"/>
      <c r="AM121" s="243"/>
      <c r="AN121" s="243"/>
      <c r="AO121" s="144"/>
      <c r="AP121" s="144"/>
      <c r="AQ121" s="144"/>
      <c r="AR121" s="82"/>
      <c r="AS121" s="82"/>
      <c r="AT121" s="82"/>
      <c r="AU121" s="82"/>
      <c r="AV121" s="82"/>
      <c r="AW121" s="82"/>
      <c r="AX121" s="82"/>
      <c r="AY121" s="82"/>
      <c r="AZ121" s="82"/>
      <c r="BA121" s="82"/>
      <c r="BB121" s="82"/>
      <c r="BC121" s="82"/>
      <c r="BD121" s="82"/>
      <c r="BE121" s="82"/>
      <c r="BF121" s="82"/>
      <c r="BG121" s="80"/>
      <c r="BH121" s="80"/>
      <c r="BI121" s="80"/>
      <c r="BJ121" s="80"/>
      <c r="BK121" s="80"/>
      <c r="BL121" s="80"/>
      <c r="BM121" s="80"/>
      <c r="BN121" s="80"/>
      <c r="BO121" s="80"/>
      <c r="BP121" s="80"/>
      <c r="BQ121" s="80"/>
      <c r="BR121" s="80"/>
      <c r="BS121" s="80"/>
      <c r="BT121" s="80"/>
      <c r="BU121" s="80"/>
      <c r="BV121" s="80"/>
      <c r="BW121" s="80"/>
      <c r="BX121" s="80"/>
      <c r="BY121" s="80"/>
      <c r="BZ121" s="80"/>
      <c r="CA121" s="80"/>
      <c r="CB121" s="80"/>
      <c r="CC121" s="80"/>
      <c r="CD121" s="80"/>
      <c r="CE121" s="80"/>
      <c r="CF121" s="80"/>
      <c r="CG121" s="80"/>
      <c r="CH121" s="80"/>
      <c r="CI121" s="80"/>
      <c r="CJ121" s="80"/>
      <c r="CK121" s="80"/>
      <c r="CL121" s="80"/>
      <c r="CM121" s="80"/>
      <c r="CN121" s="80"/>
      <c r="CO121" s="80"/>
      <c r="CP121" s="80"/>
      <c r="CQ121" s="80"/>
    </row>
    <row r="122" spans="1:95">
      <c r="A122" s="370" t="s">
        <v>110</v>
      </c>
      <c r="B122" s="370"/>
      <c r="C122" s="370"/>
      <c r="D122" s="370"/>
      <c r="E122" s="370"/>
      <c r="F122" s="370"/>
      <c r="G122" s="370"/>
      <c r="H122" s="370"/>
      <c r="I122" s="370"/>
      <c r="J122" s="370"/>
      <c r="K122" s="144"/>
      <c r="L122" s="144"/>
      <c r="M122" s="144"/>
      <c r="N122" s="144"/>
      <c r="O122" s="144"/>
      <c r="P122" s="86"/>
      <c r="Q122" s="86"/>
      <c r="R122" s="86"/>
      <c r="S122" s="86"/>
      <c r="T122" s="86"/>
      <c r="U122" s="144"/>
      <c r="V122" s="144"/>
      <c r="W122" s="144"/>
      <c r="X122" s="144"/>
      <c r="Y122" s="144"/>
      <c r="Z122" s="144"/>
      <c r="AA122" s="144"/>
      <c r="AB122" s="144"/>
      <c r="AC122" s="243"/>
      <c r="AD122" s="243"/>
      <c r="AE122" s="144"/>
      <c r="AF122" s="144"/>
      <c r="AG122" s="243"/>
      <c r="AH122" s="243"/>
      <c r="AI122" s="243"/>
      <c r="AJ122" s="144"/>
      <c r="AK122" s="144"/>
      <c r="AL122" s="243"/>
      <c r="AM122" s="243"/>
      <c r="AN122" s="326"/>
      <c r="AO122" s="144"/>
      <c r="AP122" s="144"/>
      <c r="AQ122" s="144"/>
      <c r="AR122" s="82"/>
      <c r="AS122" s="82"/>
      <c r="AT122" s="82"/>
      <c r="AU122" s="82"/>
      <c r="AV122" s="82"/>
      <c r="AW122" s="82"/>
      <c r="AX122" s="82"/>
      <c r="AY122" s="82"/>
      <c r="AZ122" s="82"/>
      <c r="BA122" s="82"/>
      <c r="BB122" s="82"/>
      <c r="BC122" s="82"/>
      <c r="BD122" s="82"/>
      <c r="BE122" s="82"/>
      <c r="BF122" s="82"/>
      <c r="BG122" s="80"/>
      <c r="BH122" s="80"/>
      <c r="BI122" s="80"/>
      <c r="BJ122" s="80"/>
      <c r="BK122" s="80"/>
      <c r="BL122" s="80"/>
      <c r="BM122" s="80"/>
      <c r="BN122" s="80"/>
      <c r="BO122" s="80"/>
      <c r="BP122" s="80"/>
      <c r="BQ122" s="80"/>
      <c r="BR122" s="80"/>
      <c r="BS122" s="80"/>
      <c r="BT122" s="80"/>
      <c r="BU122" s="80"/>
      <c r="BV122" s="80"/>
      <c r="BW122" s="80"/>
      <c r="BX122" s="80"/>
      <c r="BY122" s="80"/>
      <c r="BZ122" s="80"/>
      <c r="CA122" s="80"/>
      <c r="CB122" s="80"/>
      <c r="CC122" s="80"/>
      <c r="CD122" s="80"/>
      <c r="CE122" s="80"/>
      <c r="CF122" s="80"/>
      <c r="CG122" s="80"/>
      <c r="CH122" s="80"/>
      <c r="CI122" s="80"/>
      <c r="CJ122" s="80"/>
      <c r="CK122" s="80"/>
      <c r="CL122" s="80"/>
      <c r="CM122" s="80"/>
      <c r="CN122" s="80"/>
      <c r="CO122" s="80"/>
      <c r="CP122" s="80"/>
      <c r="CQ122" s="80"/>
    </row>
    <row r="123" spans="1:95">
      <c r="A123" s="145"/>
      <c r="B123" s="144"/>
      <c r="C123" s="144"/>
      <c r="D123" s="144"/>
      <c r="E123" s="144"/>
      <c r="F123" s="144"/>
      <c r="G123" s="144"/>
      <c r="H123" s="144"/>
      <c r="I123" s="144"/>
      <c r="J123" s="144"/>
      <c r="K123" s="144"/>
      <c r="L123" s="144"/>
      <c r="M123" s="144"/>
      <c r="N123" s="144"/>
      <c r="O123" s="144"/>
      <c r="P123" s="86"/>
      <c r="Q123" s="86"/>
      <c r="R123" s="86"/>
      <c r="S123" s="86"/>
      <c r="T123" s="86"/>
      <c r="U123" s="144"/>
      <c r="V123" s="251"/>
      <c r="W123" s="144"/>
      <c r="X123" s="144"/>
      <c r="Y123" s="144"/>
      <c r="Z123" s="144"/>
      <c r="AA123" s="243"/>
      <c r="AB123" s="144"/>
      <c r="AC123" s="144"/>
      <c r="AD123" s="144"/>
      <c r="AE123" s="144"/>
      <c r="AF123" s="243"/>
      <c r="AG123" s="144"/>
      <c r="AH123" s="144"/>
      <c r="AI123" s="144"/>
      <c r="AJ123" s="144"/>
      <c r="AK123" s="243"/>
      <c r="AL123" s="144"/>
      <c r="AM123" s="144"/>
      <c r="AN123" s="144"/>
      <c r="AO123" s="144"/>
      <c r="AP123" s="144"/>
      <c r="AQ123" s="243"/>
      <c r="AR123" s="82"/>
      <c r="AS123" s="82"/>
      <c r="AT123" s="82"/>
      <c r="AU123" s="82"/>
      <c r="AV123" s="82"/>
      <c r="AW123" s="82"/>
      <c r="AX123" s="82"/>
      <c r="AY123" s="82"/>
      <c r="AZ123" s="82"/>
      <c r="BA123" s="82"/>
      <c r="BB123" s="82"/>
      <c r="BC123" s="82"/>
      <c r="BD123" s="82"/>
      <c r="BE123" s="82"/>
      <c r="BF123" s="82"/>
      <c r="BG123" s="80"/>
      <c r="BH123" s="80"/>
      <c r="BI123" s="80"/>
      <c r="BJ123" s="80"/>
      <c r="BK123" s="80"/>
      <c r="BL123" s="80"/>
      <c r="BM123" s="80"/>
      <c r="BN123" s="80"/>
      <c r="BO123" s="80"/>
      <c r="BP123" s="80"/>
      <c r="BQ123" s="80"/>
      <c r="BR123" s="80"/>
      <c r="BS123" s="80"/>
      <c r="BT123" s="80"/>
      <c r="BU123" s="80"/>
      <c r="BV123" s="80"/>
      <c r="BW123" s="80"/>
      <c r="BX123" s="80"/>
      <c r="BY123" s="80"/>
      <c r="BZ123" s="80"/>
      <c r="CA123" s="80"/>
      <c r="CB123" s="80"/>
      <c r="CC123" s="80"/>
      <c r="CD123" s="80"/>
      <c r="CE123" s="80"/>
      <c r="CF123" s="80"/>
      <c r="CG123" s="80"/>
      <c r="CH123" s="80"/>
      <c r="CI123" s="80"/>
      <c r="CJ123" s="80"/>
      <c r="CK123" s="80"/>
      <c r="CL123" s="80"/>
      <c r="CM123" s="80"/>
      <c r="CN123" s="80"/>
      <c r="CO123" s="80"/>
      <c r="CP123" s="80"/>
      <c r="CQ123" s="80"/>
    </row>
    <row r="124" spans="1:95" ht="105" customHeight="1">
      <c r="A124" s="371" t="s">
        <v>111</v>
      </c>
      <c r="B124" s="371"/>
      <c r="C124" s="371"/>
      <c r="D124" s="371"/>
      <c r="E124" s="371"/>
      <c r="F124" s="371"/>
      <c r="G124" s="371"/>
      <c r="H124" s="371"/>
      <c r="I124" s="371"/>
      <c r="J124" s="371"/>
      <c r="K124" s="371"/>
      <c r="L124" s="144"/>
      <c r="M124" s="144"/>
      <c r="N124" s="144"/>
      <c r="O124" s="144"/>
      <c r="P124" s="86"/>
      <c r="Q124" s="86"/>
      <c r="R124" s="86"/>
      <c r="S124" s="86"/>
      <c r="T124" s="86"/>
      <c r="U124" s="144"/>
      <c r="V124" s="252"/>
      <c r="W124" s="144"/>
      <c r="X124" s="144"/>
      <c r="Y124" s="144"/>
      <c r="Z124" s="144"/>
      <c r="AA124" s="144"/>
      <c r="AB124" s="144"/>
      <c r="AC124" s="144"/>
      <c r="AD124" s="144"/>
      <c r="AE124" s="144"/>
      <c r="AF124" s="144"/>
      <c r="AG124" s="144"/>
      <c r="AH124" s="144"/>
      <c r="AI124" s="144"/>
      <c r="AJ124" s="144"/>
      <c r="AK124" s="144"/>
      <c r="AL124" s="144"/>
      <c r="AM124" s="144"/>
      <c r="AN124" s="144"/>
      <c r="AO124" s="144"/>
      <c r="AP124" s="144"/>
      <c r="AQ124" s="144"/>
      <c r="AR124" s="82"/>
      <c r="AS124" s="82"/>
      <c r="AT124" s="82"/>
      <c r="AU124" s="82"/>
      <c r="AV124" s="82"/>
      <c r="AW124" s="82"/>
      <c r="AX124" s="82"/>
      <c r="AY124" s="82"/>
      <c r="AZ124" s="82"/>
      <c r="BA124" s="82"/>
      <c r="BB124" s="82"/>
      <c r="BC124" s="82"/>
      <c r="BD124" s="82"/>
      <c r="BE124" s="82"/>
      <c r="BF124" s="82"/>
      <c r="BG124" s="80"/>
      <c r="BH124" s="80"/>
      <c r="BI124" s="80"/>
      <c r="BJ124" s="80"/>
      <c r="BK124" s="80"/>
      <c r="BL124" s="80"/>
      <c r="BM124" s="80"/>
      <c r="BN124" s="80"/>
      <c r="BO124" s="80"/>
      <c r="BP124" s="80"/>
      <c r="BQ124" s="80"/>
      <c r="BR124" s="80"/>
      <c r="BS124" s="80"/>
      <c r="BT124" s="80"/>
      <c r="BU124" s="80"/>
      <c r="BV124" s="80"/>
      <c r="BW124" s="80"/>
      <c r="BX124" s="80"/>
      <c r="BY124" s="80"/>
      <c r="BZ124" s="80"/>
      <c r="CA124" s="80"/>
      <c r="CB124" s="80"/>
      <c r="CC124" s="80"/>
      <c r="CD124" s="80"/>
      <c r="CE124" s="80"/>
      <c r="CF124" s="80"/>
      <c r="CG124" s="80"/>
      <c r="CH124" s="80"/>
      <c r="CI124" s="80"/>
      <c r="CJ124" s="80"/>
      <c r="CK124" s="80"/>
      <c r="CL124" s="80"/>
      <c r="CM124" s="80"/>
      <c r="CN124" s="80"/>
      <c r="CO124" s="80"/>
      <c r="CP124" s="80"/>
      <c r="CQ124" s="80"/>
    </row>
    <row r="125" spans="1:95">
      <c r="A125" s="151"/>
      <c r="B125" s="144"/>
      <c r="C125" s="144"/>
      <c r="D125" s="144"/>
      <c r="E125" s="144"/>
      <c r="F125" s="144"/>
      <c r="G125" s="144"/>
      <c r="H125" s="144"/>
      <c r="I125" s="144"/>
      <c r="J125" s="144"/>
      <c r="K125" s="144"/>
      <c r="L125" s="144"/>
      <c r="M125" s="144"/>
      <c r="N125" s="144"/>
      <c r="O125" s="144"/>
      <c r="P125" s="86"/>
      <c r="Q125" s="86"/>
      <c r="R125" s="86"/>
      <c r="S125" s="86"/>
      <c r="T125" s="86"/>
      <c r="U125" s="144"/>
      <c r="V125" s="144"/>
      <c r="W125" s="144"/>
      <c r="X125" s="144"/>
      <c r="Y125" s="144"/>
      <c r="Z125" s="144"/>
      <c r="AA125" s="144"/>
      <c r="AB125" s="144"/>
      <c r="AC125" s="144"/>
      <c r="AD125" s="144"/>
      <c r="AE125" s="144"/>
      <c r="AF125" s="144"/>
      <c r="AG125" s="144"/>
      <c r="AH125" s="144"/>
      <c r="AI125" s="144"/>
      <c r="AJ125" s="144"/>
      <c r="AK125" s="144"/>
      <c r="AL125" s="144"/>
      <c r="AM125" s="144"/>
      <c r="AN125" s="144"/>
      <c r="AO125" s="144"/>
      <c r="AP125" s="144"/>
      <c r="AQ125" s="144"/>
      <c r="AR125" s="82"/>
      <c r="AS125" s="82"/>
      <c r="AT125" s="82"/>
      <c r="AU125" s="82"/>
      <c r="AV125" s="82"/>
      <c r="AW125" s="82"/>
      <c r="AX125" s="82"/>
      <c r="AY125" s="82"/>
      <c r="AZ125" s="82"/>
      <c r="BA125" s="82"/>
      <c r="BB125" s="82"/>
      <c r="BC125" s="82"/>
      <c r="BD125" s="82"/>
      <c r="BE125" s="82"/>
      <c r="BF125" s="82"/>
      <c r="BG125" s="80"/>
      <c r="BH125" s="80"/>
      <c r="BI125" s="80"/>
      <c r="BJ125" s="80"/>
      <c r="BK125" s="80"/>
      <c r="BL125" s="80"/>
      <c r="BM125" s="80"/>
      <c r="BN125" s="80"/>
      <c r="BO125" s="80"/>
      <c r="BP125" s="80"/>
      <c r="BQ125" s="80"/>
      <c r="BR125" s="80"/>
      <c r="BS125" s="80"/>
      <c r="BT125" s="80"/>
      <c r="BU125" s="80"/>
      <c r="BV125" s="80"/>
      <c r="BW125" s="80"/>
      <c r="BX125" s="80"/>
      <c r="BY125" s="80"/>
      <c r="BZ125" s="80"/>
      <c r="CA125" s="80"/>
      <c r="CB125" s="80"/>
      <c r="CC125" s="80"/>
      <c r="CD125" s="80"/>
      <c r="CE125" s="80"/>
      <c r="CF125" s="80"/>
      <c r="CG125" s="80"/>
      <c r="CH125" s="80"/>
      <c r="CI125" s="80"/>
      <c r="CJ125" s="80"/>
      <c r="CK125" s="80"/>
      <c r="CL125" s="80"/>
      <c r="CM125" s="80"/>
      <c r="CN125" s="80"/>
      <c r="CO125" s="80"/>
      <c r="CP125" s="80"/>
      <c r="CQ125" s="80"/>
    </row>
    <row r="126" spans="1:95">
      <c r="A126" s="151"/>
      <c r="B126" s="144"/>
      <c r="C126" s="144"/>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144"/>
      <c r="Z126" s="144"/>
      <c r="AA126" s="144"/>
      <c r="AB126" s="144"/>
      <c r="AC126" s="144"/>
      <c r="AD126" s="144"/>
      <c r="AE126" s="144"/>
      <c r="AF126" s="144"/>
      <c r="AG126" s="144"/>
      <c r="AH126" s="144"/>
      <c r="AI126" s="144"/>
      <c r="AJ126" s="144"/>
      <c r="AK126" s="144"/>
      <c r="AL126" s="144"/>
      <c r="AM126" s="144"/>
      <c r="AN126" s="144"/>
      <c r="AO126" s="144"/>
      <c r="AP126" s="144"/>
      <c r="AQ126" s="144"/>
      <c r="AR126" s="82"/>
      <c r="AS126" s="82"/>
      <c r="AT126" s="82"/>
      <c r="AU126" s="82"/>
      <c r="AV126" s="82"/>
      <c r="AW126" s="82"/>
      <c r="AX126" s="82"/>
      <c r="AY126" s="82"/>
      <c r="AZ126" s="82"/>
      <c r="BA126" s="82"/>
      <c r="BB126" s="82"/>
      <c r="BC126" s="82"/>
      <c r="BD126" s="82"/>
      <c r="BE126" s="82"/>
      <c r="BF126" s="82"/>
      <c r="BG126" s="80"/>
      <c r="BH126" s="80"/>
      <c r="BI126" s="80"/>
      <c r="BJ126" s="80"/>
      <c r="BK126" s="80"/>
      <c r="BL126" s="80"/>
      <c r="BM126" s="80"/>
      <c r="BN126" s="80"/>
      <c r="BO126" s="80"/>
      <c r="BP126" s="80"/>
      <c r="BQ126" s="80"/>
      <c r="BR126" s="80"/>
      <c r="BS126" s="80"/>
      <c r="BT126" s="80"/>
      <c r="BU126" s="80"/>
      <c r="BV126" s="80"/>
      <c r="BW126" s="80"/>
      <c r="BX126" s="80"/>
      <c r="BY126" s="80"/>
      <c r="BZ126" s="80"/>
      <c r="CA126" s="80"/>
      <c r="CB126" s="80"/>
      <c r="CC126" s="80"/>
      <c r="CD126" s="80"/>
      <c r="CE126" s="80"/>
      <c r="CF126" s="80"/>
      <c r="CG126" s="80"/>
      <c r="CH126" s="80"/>
      <c r="CI126" s="80"/>
      <c r="CJ126" s="80"/>
      <c r="CK126" s="80"/>
      <c r="CL126" s="80"/>
      <c r="CM126" s="80"/>
      <c r="CN126" s="80"/>
      <c r="CO126" s="80"/>
      <c r="CP126" s="80"/>
      <c r="CQ126" s="80"/>
    </row>
    <row r="127" spans="1:95">
      <c r="A127" s="151"/>
      <c r="B127" s="148"/>
      <c r="C127" s="148"/>
      <c r="D127" s="148"/>
      <c r="E127" s="148"/>
      <c r="F127" s="148"/>
      <c r="G127" s="148"/>
      <c r="H127" s="148"/>
      <c r="I127" s="148"/>
      <c r="J127" s="148"/>
      <c r="K127" s="148"/>
      <c r="L127" s="148"/>
      <c r="M127" s="148"/>
      <c r="N127" s="148"/>
      <c r="O127" s="148"/>
      <c r="P127" s="149"/>
      <c r="Q127" s="149"/>
      <c r="R127" s="149"/>
      <c r="S127" s="149"/>
      <c r="T127" s="149"/>
      <c r="U127" s="148"/>
      <c r="V127" s="148"/>
      <c r="W127" s="148"/>
      <c r="X127" s="148"/>
      <c r="Y127" s="148"/>
      <c r="Z127" s="148"/>
      <c r="AA127" s="148"/>
      <c r="AB127" s="148"/>
      <c r="AC127" s="148"/>
      <c r="AD127" s="148"/>
      <c r="AE127" s="148"/>
      <c r="AF127" s="148"/>
      <c r="AG127" s="148"/>
      <c r="AH127" s="148"/>
      <c r="AI127" s="148"/>
      <c r="AJ127" s="148"/>
      <c r="AK127" s="148"/>
      <c r="AL127" s="148"/>
      <c r="AM127" s="148"/>
      <c r="AN127" s="148"/>
      <c r="AO127" s="148"/>
      <c r="AP127" s="148"/>
      <c r="AQ127" s="148"/>
      <c r="AR127" s="82"/>
      <c r="AS127" s="82"/>
      <c r="AT127" s="82"/>
      <c r="AU127" s="82"/>
      <c r="AV127" s="82"/>
      <c r="AW127" s="82"/>
      <c r="AX127" s="82"/>
      <c r="AY127" s="82"/>
      <c r="AZ127" s="82"/>
      <c r="BA127" s="82"/>
      <c r="BB127" s="82"/>
      <c r="BC127" s="82"/>
      <c r="BD127" s="82"/>
      <c r="BE127" s="82"/>
      <c r="BF127" s="82"/>
      <c r="BG127" s="80"/>
      <c r="BH127" s="80"/>
      <c r="BI127" s="80"/>
      <c r="BJ127" s="80"/>
      <c r="BK127" s="80"/>
      <c r="BL127" s="80"/>
      <c r="BM127" s="80"/>
      <c r="BN127" s="80"/>
      <c r="BO127" s="80"/>
      <c r="BP127" s="80"/>
      <c r="BQ127" s="80"/>
      <c r="BR127" s="80"/>
      <c r="BS127" s="80"/>
      <c r="BT127" s="80"/>
      <c r="BU127" s="80"/>
      <c r="BV127" s="80"/>
      <c r="BW127" s="80"/>
      <c r="BX127" s="80"/>
      <c r="BY127" s="80"/>
      <c r="BZ127" s="80"/>
      <c r="CA127" s="80"/>
      <c r="CB127" s="80"/>
      <c r="CC127" s="80"/>
      <c r="CD127" s="80"/>
      <c r="CE127" s="80"/>
      <c r="CF127" s="80"/>
      <c r="CG127" s="80"/>
      <c r="CH127" s="80"/>
      <c r="CI127" s="80"/>
      <c r="CJ127" s="80"/>
      <c r="CK127" s="80"/>
      <c r="CL127" s="80"/>
      <c r="CM127" s="80"/>
      <c r="CN127" s="80"/>
      <c r="CO127" s="80"/>
      <c r="CP127" s="80"/>
      <c r="CQ127" s="80"/>
    </row>
    <row r="128" spans="1:95">
      <c r="A128" s="151"/>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8"/>
      <c r="AP128" s="148"/>
      <c r="AQ128" s="148"/>
      <c r="AR128" s="82"/>
      <c r="AS128" s="82"/>
      <c r="AT128" s="82"/>
      <c r="AU128" s="82"/>
      <c r="AV128" s="82"/>
      <c r="AW128" s="82"/>
      <c r="AX128" s="82"/>
      <c r="AY128" s="82"/>
      <c r="AZ128" s="82"/>
      <c r="BA128" s="82"/>
      <c r="BB128" s="82"/>
      <c r="BC128" s="82"/>
      <c r="BD128" s="82"/>
      <c r="BE128" s="82"/>
      <c r="BF128" s="82"/>
      <c r="BG128" s="80"/>
      <c r="BH128" s="80"/>
      <c r="BI128" s="80"/>
      <c r="BJ128" s="80"/>
      <c r="BK128" s="80"/>
      <c r="BL128" s="80"/>
      <c r="BM128" s="80"/>
      <c r="BN128" s="80"/>
      <c r="BO128" s="80"/>
      <c r="BP128" s="80"/>
      <c r="BQ128" s="80"/>
      <c r="BR128" s="80"/>
      <c r="BS128" s="80"/>
      <c r="BT128" s="80"/>
      <c r="BU128" s="80"/>
      <c r="BV128" s="80"/>
      <c r="BW128" s="80"/>
      <c r="BX128" s="80"/>
      <c r="BY128" s="80"/>
      <c r="BZ128" s="80"/>
      <c r="CA128" s="80"/>
      <c r="CB128" s="80"/>
      <c r="CC128" s="80"/>
      <c r="CD128" s="80"/>
      <c r="CE128" s="80"/>
      <c r="CF128" s="80"/>
      <c r="CG128" s="80"/>
      <c r="CH128" s="80"/>
      <c r="CI128" s="80"/>
      <c r="CJ128" s="80"/>
      <c r="CK128" s="80"/>
      <c r="CL128" s="80"/>
      <c r="CM128" s="80"/>
      <c r="CN128" s="80"/>
      <c r="CO128" s="80"/>
      <c r="CP128" s="80"/>
      <c r="CQ128" s="80"/>
    </row>
    <row r="129" spans="1:95">
      <c r="A129" s="151"/>
      <c r="B129" s="144"/>
      <c r="C129" s="144"/>
      <c r="D129" s="144"/>
      <c r="E129" s="144"/>
      <c r="F129" s="144"/>
      <c r="G129" s="144"/>
      <c r="H129" s="144"/>
      <c r="I129" s="144"/>
      <c r="J129" s="144"/>
      <c r="K129" s="144"/>
      <c r="L129" s="144"/>
      <c r="M129" s="144"/>
      <c r="N129" s="144"/>
      <c r="O129" s="144"/>
      <c r="P129" s="86"/>
      <c r="Q129" s="86"/>
      <c r="R129" s="86"/>
      <c r="S129" s="86"/>
      <c r="T129" s="86"/>
      <c r="U129" s="144"/>
      <c r="V129" s="144"/>
      <c r="W129" s="144"/>
      <c r="X129" s="144"/>
      <c r="Y129" s="144"/>
      <c r="Z129" s="144"/>
      <c r="AA129" s="144"/>
      <c r="AB129" s="144"/>
      <c r="AC129" s="144"/>
      <c r="AD129" s="144"/>
      <c r="AE129" s="144"/>
      <c r="AF129" s="144"/>
      <c r="AG129" s="144"/>
      <c r="AH129" s="144"/>
      <c r="AI129" s="144"/>
      <c r="AJ129" s="144"/>
      <c r="AK129" s="144"/>
      <c r="AL129" s="144"/>
      <c r="AM129" s="144"/>
      <c r="AN129" s="144"/>
      <c r="AO129" s="144"/>
      <c r="AP129" s="144"/>
      <c r="AQ129" s="144"/>
      <c r="AR129" s="82"/>
      <c r="AS129" s="82"/>
      <c r="AT129" s="82"/>
      <c r="AU129" s="82"/>
      <c r="AV129" s="82"/>
      <c r="AW129" s="82"/>
      <c r="AX129" s="82"/>
      <c r="AY129" s="82"/>
      <c r="AZ129" s="82"/>
      <c r="BA129" s="82"/>
      <c r="BB129" s="82"/>
      <c r="BC129" s="82"/>
      <c r="BD129" s="82"/>
      <c r="BE129" s="82"/>
      <c r="BF129" s="82"/>
      <c r="BG129" s="80"/>
      <c r="BH129" s="80"/>
      <c r="BI129" s="80"/>
      <c r="BJ129" s="80"/>
      <c r="BK129" s="80"/>
      <c r="BL129" s="80"/>
      <c r="BM129" s="80"/>
      <c r="BN129" s="80"/>
      <c r="BO129" s="80"/>
      <c r="BP129" s="80"/>
      <c r="BQ129" s="80"/>
      <c r="BR129" s="80"/>
      <c r="BS129" s="80"/>
      <c r="BT129" s="80"/>
      <c r="BU129" s="80"/>
      <c r="BV129" s="80"/>
      <c r="BW129" s="80"/>
      <c r="BX129" s="80"/>
      <c r="BY129" s="80"/>
      <c r="BZ129" s="80"/>
      <c r="CA129" s="80"/>
      <c r="CB129" s="80"/>
      <c r="CC129" s="80"/>
      <c r="CD129" s="80"/>
      <c r="CE129" s="80"/>
      <c r="CF129" s="80"/>
      <c r="CG129" s="80"/>
      <c r="CH129" s="80"/>
      <c r="CI129" s="80"/>
      <c r="CJ129" s="80"/>
      <c r="CK129" s="80"/>
      <c r="CL129" s="80"/>
      <c r="CM129" s="80"/>
      <c r="CN129" s="80"/>
      <c r="CO129" s="80"/>
      <c r="CP129" s="80"/>
      <c r="CQ129" s="80"/>
    </row>
    <row r="130" spans="1:95">
      <c r="A130" s="151"/>
      <c r="B130" s="147"/>
      <c r="C130" s="147"/>
      <c r="D130" s="147"/>
      <c r="E130" s="147"/>
      <c r="F130" s="147"/>
      <c r="G130" s="147"/>
      <c r="H130" s="147"/>
      <c r="I130" s="147"/>
      <c r="J130" s="147"/>
      <c r="K130" s="147"/>
      <c r="L130" s="147"/>
      <c r="M130" s="147"/>
      <c r="N130" s="147"/>
      <c r="O130" s="147"/>
      <c r="P130" s="147"/>
      <c r="Q130" s="147"/>
      <c r="R130" s="147"/>
      <c r="S130" s="147"/>
      <c r="T130" s="147"/>
      <c r="U130" s="147"/>
      <c r="V130" s="147"/>
      <c r="W130" s="147"/>
      <c r="X130" s="147"/>
      <c r="Y130" s="147"/>
      <c r="Z130" s="147"/>
      <c r="AA130" s="147"/>
      <c r="AB130" s="147"/>
      <c r="AC130" s="147"/>
      <c r="AD130" s="147"/>
      <c r="AE130" s="147"/>
      <c r="AF130" s="147"/>
      <c r="AG130" s="147"/>
      <c r="AH130" s="147"/>
      <c r="AI130" s="147"/>
      <c r="AJ130" s="147"/>
      <c r="AK130" s="147"/>
      <c r="AL130" s="147"/>
      <c r="AM130" s="147"/>
      <c r="AN130" s="147"/>
      <c r="AO130" s="147"/>
      <c r="AP130" s="147"/>
      <c r="AQ130" s="147"/>
      <c r="AR130" s="82"/>
      <c r="AS130" s="82"/>
      <c r="AT130" s="82"/>
      <c r="AU130" s="82"/>
      <c r="AV130" s="82"/>
      <c r="AW130" s="82"/>
      <c r="AX130" s="82"/>
      <c r="AY130" s="82"/>
      <c r="AZ130" s="82"/>
      <c r="BA130" s="82"/>
      <c r="BB130" s="82"/>
      <c r="BC130" s="82"/>
      <c r="BD130" s="82"/>
      <c r="BE130" s="82"/>
      <c r="BF130" s="82"/>
      <c r="BG130" s="80"/>
      <c r="BH130" s="80"/>
      <c r="BI130" s="80"/>
      <c r="BJ130" s="80"/>
      <c r="BK130" s="80"/>
      <c r="BL130" s="80"/>
      <c r="BM130" s="80"/>
      <c r="BN130" s="80"/>
      <c r="BO130" s="80"/>
      <c r="BP130" s="80"/>
      <c r="BQ130" s="80"/>
      <c r="BR130" s="80"/>
      <c r="BS130" s="80"/>
      <c r="BT130" s="80"/>
      <c r="BU130" s="80"/>
      <c r="BV130" s="80"/>
      <c r="BW130" s="80"/>
      <c r="BX130" s="80"/>
      <c r="BY130" s="80"/>
      <c r="BZ130" s="80"/>
      <c r="CA130" s="80"/>
      <c r="CB130" s="80"/>
      <c r="CC130" s="80"/>
      <c r="CD130" s="80"/>
      <c r="CE130" s="80"/>
      <c r="CF130" s="80"/>
      <c r="CG130" s="80"/>
      <c r="CH130" s="80"/>
      <c r="CI130" s="80"/>
      <c r="CJ130" s="80"/>
      <c r="CK130" s="80"/>
      <c r="CL130" s="80"/>
      <c r="CM130" s="80"/>
      <c r="CN130" s="80"/>
      <c r="CO130" s="80"/>
      <c r="CP130" s="80"/>
      <c r="CQ130" s="80"/>
    </row>
    <row r="131" spans="1:95">
      <c r="A131" s="151"/>
      <c r="B131" s="147"/>
      <c r="C131" s="147"/>
      <c r="D131" s="147"/>
      <c r="E131" s="147"/>
      <c r="F131" s="147"/>
      <c r="G131" s="147"/>
      <c r="H131" s="147"/>
      <c r="I131" s="147"/>
      <c r="J131" s="147"/>
      <c r="K131" s="147"/>
      <c r="L131" s="147"/>
      <c r="M131" s="147"/>
      <c r="N131" s="147"/>
      <c r="O131" s="147"/>
      <c r="P131" s="147"/>
      <c r="Q131" s="147"/>
      <c r="R131" s="147"/>
      <c r="S131" s="147"/>
      <c r="T131" s="147"/>
      <c r="U131" s="147"/>
      <c r="V131" s="147"/>
      <c r="W131" s="147"/>
      <c r="X131" s="147"/>
      <c r="Y131" s="147"/>
      <c r="Z131" s="147"/>
      <c r="AA131" s="147"/>
      <c r="AB131" s="147"/>
      <c r="AC131" s="147"/>
      <c r="AD131" s="147"/>
      <c r="AE131" s="147"/>
      <c r="AF131" s="147"/>
      <c r="AG131" s="147"/>
      <c r="AH131" s="147"/>
      <c r="AI131" s="147"/>
      <c r="AJ131" s="147"/>
      <c r="AK131" s="147"/>
      <c r="AL131" s="147"/>
      <c r="AM131" s="147"/>
      <c r="AN131" s="147"/>
      <c r="AO131" s="147"/>
      <c r="AP131" s="147"/>
      <c r="AQ131" s="147"/>
      <c r="AR131" s="82"/>
      <c r="AS131" s="82"/>
      <c r="AT131" s="82"/>
      <c r="AU131" s="82"/>
      <c r="AV131" s="82"/>
      <c r="AW131" s="82"/>
      <c r="AX131" s="82"/>
      <c r="AY131" s="82"/>
      <c r="AZ131" s="82"/>
      <c r="BA131" s="82"/>
      <c r="BB131" s="82"/>
      <c r="BC131" s="82"/>
      <c r="BD131" s="82"/>
      <c r="BE131" s="82"/>
      <c r="BF131" s="82"/>
      <c r="BG131" s="80"/>
      <c r="BH131" s="80"/>
      <c r="BI131" s="80"/>
      <c r="BJ131" s="80"/>
      <c r="BK131" s="80"/>
      <c r="BL131" s="80"/>
      <c r="BM131" s="80"/>
      <c r="BN131" s="80"/>
      <c r="BO131" s="80"/>
      <c r="BP131" s="80"/>
      <c r="BQ131" s="80"/>
      <c r="BR131" s="80"/>
      <c r="BS131" s="80"/>
      <c r="BT131" s="80"/>
      <c r="BU131" s="80"/>
      <c r="BV131" s="80"/>
      <c r="BW131" s="80"/>
      <c r="BX131" s="80"/>
      <c r="BY131" s="80"/>
      <c r="BZ131" s="80"/>
      <c r="CA131" s="80"/>
      <c r="CB131" s="80"/>
      <c r="CC131" s="80"/>
      <c r="CD131" s="80"/>
      <c r="CE131" s="80"/>
      <c r="CF131" s="80"/>
      <c r="CG131" s="80"/>
      <c r="CH131" s="80"/>
      <c r="CI131" s="80"/>
      <c r="CJ131" s="80"/>
      <c r="CK131" s="80"/>
      <c r="CL131" s="80"/>
      <c r="CM131" s="80"/>
      <c r="CN131" s="80"/>
      <c r="CO131" s="80"/>
      <c r="CP131" s="80"/>
      <c r="CQ131" s="80"/>
    </row>
    <row r="132" spans="1:95">
      <c r="A132" s="151"/>
      <c r="B132" s="147"/>
      <c r="C132" s="147"/>
      <c r="D132" s="147"/>
      <c r="E132" s="147"/>
      <c r="F132" s="147"/>
      <c r="G132" s="147"/>
      <c r="H132" s="147"/>
      <c r="I132" s="147"/>
      <c r="J132" s="147"/>
      <c r="K132" s="147"/>
      <c r="L132" s="147"/>
      <c r="M132" s="147"/>
      <c r="N132" s="147"/>
      <c r="O132" s="147"/>
      <c r="P132" s="147"/>
      <c r="Q132" s="147"/>
      <c r="R132" s="147"/>
      <c r="S132" s="147"/>
      <c r="T132" s="147"/>
      <c r="U132" s="147"/>
      <c r="V132" s="147"/>
      <c r="W132" s="147"/>
      <c r="X132" s="147"/>
      <c r="Y132" s="147"/>
      <c r="Z132" s="253"/>
      <c r="AA132" s="252"/>
      <c r="AB132" s="147"/>
      <c r="AC132" s="147"/>
      <c r="AD132" s="147"/>
      <c r="AE132" s="253"/>
      <c r="AF132" s="252"/>
      <c r="AG132" s="147"/>
      <c r="AH132" s="147"/>
      <c r="AI132" s="147"/>
      <c r="AJ132" s="253"/>
      <c r="AK132" s="252"/>
      <c r="AL132" s="147"/>
      <c r="AM132" s="147"/>
      <c r="AN132" s="147"/>
      <c r="AO132" s="253"/>
      <c r="AP132" s="253"/>
      <c r="AQ132" s="252"/>
      <c r="AR132" s="82"/>
      <c r="AS132" s="82"/>
      <c r="AT132" s="82"/>
      <c r="AU132" s="82"/>
      <c r="AV132" s="82"/>
      <c r="AW132" s="82"/>
      <c r="AX132" s="82"/>
      <c r="AY132" s="82"/>
      <c r="AZ132" s="82"/>
      <c r="BA132" s="82"/>
      <c r="BB132" s="82"/>
      <c r="BC132" s="82"/>
      <c r="BD132" s="82"/>
      <c r="BE132" s="82"/>
      <c r="BF132" s="82"/>
      <c r="BG132" s="80"/>
      <c r="BH132" s="80"/>
      <c r="BI132" s="80"/>
      <c r="BJ132" s="80"/>
      <c r="BK132" s="80"/>
      <c r="BL132" s="80"/>
      <c r="BM132" s="80"/>
      <c r="BN132" s="80"/>
      <c r="BO132" s="80"/>
      <c r="BP132" s="80"/>
      <c r="BQ132" s="80"/>
      <c r="BR132" s="80"/>
      <c r="BS132" s="80"/>
      <c r="BT132" s="80"/>
      <c r="BU132" s="80"/>
      <c r="BV132" s="80"/>
      <c r="BW132" s="80"/>
      <c r="BX132" s="80"/>
      <c r="BY132" s="80"/>
      <c r="BZ132" s="80"/>
      <c r="CA132" s="80"/>
      <c r="CB132" s="80"/>
      <c r="CC132" s="80"/>
      <c r="CD132" s="80"/>
      <c r="CE132" s="80"/>
      <c r="CF132" s="80"/>
      <c r="CG132" s="80"/>
      <c r="CH132" s="80"/>
      <c r="CI132" s="80"/>
      <c r="CJ132" s="80"/>
      <c r="CK132" s="80"/>
      <c r="CL132" s="80"/>
      <c r="CM132" s="80"/>
      <c r="CN132" s="80"/>
      <c r="CO132" s="80"/>
      <c r="CP132" s="80"/>
      <c r="CQ132" s="80"/>
    </row>
    <row r="133" spans="1:95">
      <c r="A133" s="151"/>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E133" s="64"/>
      <c r="AF133" s="64"/>
      <c r="AG133" s="64"/>
      <c r="AH133" s="64"/>
      <c r="AI133" s="64"/>
      <c r="AJ133" s="64"/>
      <c r="AK133" s="64"/>
      <c r="AL133" s="64"/>
      <c r="AM133" s="64"/>
      <c r="AN133" s="64"/>
      <c r="AO133" s="64"/>
      <c r="AP133" s="64"/>
      <c r="AQ133" s="64"/>
      <c r="AR133" s="82"/>
      <c r="AS133" s="82"/>
      <c r="AT133" s="82"/>
      <c r="AU133" s="82"/>
      <c r="AV133" s="82"/>
      <c r="AW133" s="82"/>
      <c r="AX133" s="82"/>
      <c r="AY133" s="82"/>
      <c r="AZ133" s="82"/>
      <c r="BA133" s="82"/>
      <c r="BB133" s="82"/>
      <c r="BC133" s="82"/>
      <c r="BD133" s="82"/>
      <c r="BE133" s="82"/>
      <c r="BF133" s="82"/>
      <c r="BG133" s="80"/>
      <c r="BH133" s="80"/>
      <c r="BI133" s="80"/>
      <c r="BJ133" s="80"/>
      <c r="BK133" s="80"/>
      <c r="BL133" s="80"/>
      <c r="BM133" s="80"/>
      <c r="BN133" s="80"/>
      <c r="BO133" s="80"/>
      <c r="BP133" s="80"/>
      <c r="BQ133" s="80"/>
      <c r="BR133" s="80"/>
      <c r="BS133" s="80"/>
      <c r="BT133" s="80"/>
      <c r="BU133" s="80"/>
      <c r="BV133" s="80"/>
      <c r="BW133" s="80"/>
      <c r="BX133" s="80"/>
      <c r="BY133" s="80"/>
      <c r="BZ133" s="80"/>
      <c r="CA133" s="80"/>
      <c r="CB133" s="80"/>
      <c r="CC133" s="80"/>
      <c r="CD133" s="80"/>
      <c r="CE133" s="80"/>
      <c r="CF133" s="80"/>
      <c r="CG133" s="80"/>
      <c r="CH133" s="80"/>
      <c r="CI133" s="80"/>
      <c r="CJ133" s="80"/>
      <c r="CK133" s="80"/>
      <c r="CL133" s="80"/>
      <c r="CM133" s="80"/>
      <c r="CN133" s="80"/>
      <c r="CO133" s="80"/>
      <c r="CP133" s="80"/>
      <c r="CQ133" s="80"/>
    </row>
    <row r="134" spans="1:95">
      <c r="A134" s="151"/>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c r="AA134" s="86"/>
      <c r="AB134" s="86"/>
      <c r="AC134" s="86"/>
      <c r="AD134" s="86"/>
      <c r="AE134" s="86"/>
      <c r="AF134" s="86"/>
      <c r="AG134" s="86"/>
      <c r="AH134" s="86"/>
      <c r="AI134" s="86"/>
      <c r="AJ134" s="86"/>
      <c r="AK134" s="86"/>
      <c r="AL134" s="86"/>
      <c r="AM134" s="86"/>
      <c r="AN134" s="86"/>
      <c r="AO134" s="86"/>
      <c r="AP134" s="86"/>
      <c r="AQ134" s="86"/>
      <c r="AR134" s="82"/>
      <c r="AS134" s="82"/>
      <c r="AT134" s="82"/>
      <c r="AU134" s="82"/>
      <c r="AV134" s="82"/>
      <c r="AW134" s="82"/>
      <c r="AX134" s="82"/>
      <c r="AY134" s="82"/>
      <c r="AZ134" s="82"/>
      <c r="BA134" s="82"/>
      <c r="BB134" s="82"/>
      <c r="BC134" s="82"/>
      <c r="BD134" s="82"/>
      <c r="BE134" s="82"/>
      <c r="BF134" s="82"/>
      <c r="BG134" s="80"/>
      <c r="BH134" s="80"/>
      <c r="BI134" s="80"/>
      <c r="BJ134" s="80"/>
      <c r="BK134" s="80"/>
      <c r="BL134" s="80"/>
      <c r="BM134" s="80"/>
      <c r="BN134" s="80"/>
      <c r="BO134" s="80"/>
      <c r="BP134" s="80"/>
      <c r="BQ134" s="80"/>
      <c r="BR134" s="80"/>
      <c r="BS134" s="80"/>
      <c r="BT134" s="80"/>
      <c r="BU134" s="80"/>
      <c r="BV134" s="80"/>
      <c r="BW134" s="80"/>
      <c r="BX134" s="80"/>
      <c r="BY134" s="80"/>
      <c r="BZ134" s="80"/>
      <c r="CA134" s="80"/>
      <c r="CB134" s="80"/>
      <c r="CC134" s="80"/>
      <c r="CD134" s="80"/>
      <c r="CE134" s="80"/>
      <c r="CF134" s="80"/>
      <c r="CG134" s="80"/>
      <c r="CH134" s="80"/>
      <c r="CI134" s="80"/>
      <c r="CJ134" s="80"/>
      <c r="CK134" s="80"/>
      <c r="CL134" s="80"/>
      <c r="CM134" s="80"/>
      <c r="CN134" s="80"/>
      <c r="CO134" s="80"/>
      <c r="CP134" s="80"/>
      <c r="CQ134" s="80"/>
    </row>
    <row r="135" spans="1:95">
      <c r="A135" s="151"/>
      <c r="B135" s="150"/>
      <c r="C135" s="150"/>
      <c r="D135" s="150"/>
      <c r="E135" s="150"/>
      <c r="F135" s="150"/>
      <c r="G135" s="150"/>
      <c r="H135" s="150"/>
      <c r="I135" s="150"/>
      <c r="J135" s="150"/>
      <c r="K135" s="150"/>
      <c r="L135" s="150"/>
      <c r="M135" s="150"/>
      <c r="N135" s="150"/>
      <c r="O135" s="150"/>
      <c r="P135" s="150"/>
      <c r="Q135" s="150"/>
      <c r="R135" s="150"/>
      <c r="S135" s="150"/>
      <c r="T135" s="150"/>
      <c r="U135" s="150"/>
      <c r="V135" s="150"/>
      <c r="W135" s="150"/>
      <c r="X135" s="150"/>
      <c r="Y135" s="150"/>
      <c r="Z135" s="150"/>
      <c r="AA135" s="150"/>
      <c r="AB135" s="150"/>
      <c r="AC135" s="150"/>
      <c r="AD135" s="150"/>
      <c r="AE135" s="150"/>
      <c r="AF135" s="150"/>
      <c r="AG135" s="150"/>
      <c r="AH135" s="150"/>
      <c r="AI135" s="150"/>
      <c r="AJ135" s="150"/>
      <c r="AK135" s="150"/>
      <c r="AL135" s="150"/>
      <c r="AM135" s="150"/>
      <c r="AN135" s="150"/>
      <c r="AO135" s="150"/>
      <c r="AP135" s="150"/>
      <c r="AQ135" s="150"/>
      <c r="AR135" s="82"/>
      <c r="AS135" s="82"/>
      <c r="AT135" s="82"/>
      <c r="AU135" s="82"/>
      <c r="AV135" s="82"/>
      <c r="AW135" s="82"/>
      <c r="AX135" s="82"/>
      <c r="AY135" s="82"/>
      <c r="AZ135" s="82"/>
      <c r="BA135" s="82"/>
      <c r="BB135" s="82"/>
      <c r="BC135" s="82"/>
      <c r="BD135" s="82"/>
      <c r="BE135" s="82"/>
      <c r="BF135" s="82"/>
      <c r="BG135" s="80"/>
      <c r="BH135" s="80"/>
      <c r="BI135" s="80"/>
      <c r="BJ135" s="80"/>
      <c r="BK135" s="80"/>
      <c r="BL135" s="80"/>
      <c r="BM135" s="80"/>
      <c r="BN135" s="80"/>
      <c r="BO135" s="80"/>
      <c r="BP135" s="80"/>
      <c r="BQ135" s="80"/>
      <c r="BR135" s="80"/>
      <c r="BS135" s="80"/>
      <c r="BT135" s="80"/>
      <c r="BU135" s="80"/>
      <c r="BV135" s="80"/>
      <c r="BW135" s="80"/>
      <c r="BX135" s="80"/>
      <c r="BY135" s="80"/>
      <c r="BZ135" s="80"/>
      <c r="CA135" s="80"/>
      <c r="CB135" s="80"/>
      <c r="CC135" s="80"/>
      <c r="CD135" s="80"/>
      <c r="CE135" s="80"/>
      <c r="CF135" s="80"/>
      <c r="CG135" s="80"/>
      <c r="CH135" s="80"/>
      <c r="CI135" s="80"/>
      <c r="CJ135" s="80"/>
      <c r="CK135" s="80"/>
      <c r="CL135" s="80"/>
      <c r="CM135" s="80"/>
      <c r="CN135" s="80"/>
      <c r="CO135" s="80"/>
      <c r="CP135" s="80"/>
      <c r="CQ135" s="80"/>
    </row>
    <row r="136" spans="1:95">
      <c r="A136" s="151"/>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82"/>
      <c r="AS136" s="82"/>
      <c r="AT136" s="82"/>
      <c r="AU136" s="82"/>
      <c r="AV136" s="82"/>
      <c r="AW136" s="82"/>
      <c r="AX136" s="82"/>
      <c r="AY136" s="82"/>
      <c r="AZ136" s="82"/>
      <c r="BA136" s="82"/>
      <c r="BB136" s="82"/>
      <c r="BC136" s="82"/>
      <c r="BD136" s="82"/>
      <c r="BE136" s="82"/>
      <c r="BF136" s="82"/>
      <c r="BG136" s="80"/>
      <c r="BH136" s="80"/>
      <c r="BI136" s="80"/>
      <c r="BJ136" s="80"/>
      <c r="BK136" s="80"/>
      <c r="BL136" s="80"/>
      <c r="BM136" s="80"/>
      <c r="BN136" s="80"/>
      <c r="BO136" s="80"/>
      <c r="BP136" s="80"/>
      <c r="BQ136" s="80"/>
      <c r="BR136" s="80"/>
      <c r="BS136" s="80"/>
      <c r="BT136" s="80"/>
      <c r="BU136" s="80"/>
      <c r="BV136" s="80"/>
      <c r="BW136" s="80"/>
      <c r="BX136" s="80"/>
      <c r="BY136" s="80"/>
      <c r="BZ136" s="80"/>
      <c r="CA136" s="80"/>
      <c r="CB136" s="80"/>
      <c r="CC136" s="80"/>
      <c r="CD136" s="80"/>
      <c r="CE136" s="80"/>
      <c r="CF136" s="80"/>
      <c r="CG136" s="80"/>
      <c r="CH136" s="80"/>
      <c r="CI136" s="80"/>
      <c r="CJ136" s="80"/>
      <c r="CK136" s="80"/>
      <c r="CL136" s="80"/>
      <c r="CM136" s="80"/>
      <c r="CN136" s="80"/>
      <c r="CO136" s="80"/>
      <c r="CP136" s="80"/>
      <c r="CQ136" s="80"/>
    </row>
    <row r="137" spans="1:95">
      <c r="A137" s="151"/>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82"/>
      <c r="AS137" s="82"/>
      <c r="AT137" s="82"/>
      <c r="AU137" s="82"/>
      <c r="AV137" s="82"/>
      <c r="AW137" s="82"/>
      <c r="AX137" s="82"/>
      <c r="AY137" s="82"/>
      <c r="AZ137" s="82"/>
      <c r="BA137" s="82"/>
      <c r="BB137" s="82"/>
      <c r="BC137" s="82"/>
      <c r="BD137" s="82"/>
      <c r="BE137" s="82"/>
      <c r="BF137" s="82"/>
      <c r="BG137" s="80"/>
      <c r="BH137" s="80"/>
      <c r="BI137" s="80"/>
      <c r="BJ137" s="80"/>
      <c r="BK137" s="80"/>
      <c r="BL137" s="80"/>
      <c r="BM137" s="80"/>
      <c r="BN137" s="80"/>
      <c r="BO137" s="80"/>
      <c r="BP137" s="80"/>
      <c r="BQ137" s="80"/>
      <c r="BR137" s="80"/>
      <c r="BS137" s="80"/>
      <c r="BT137" s="80"/>
      <c r="BU137" s="80"/>
      <c r="BV137" s="80"/>
      <c r="BW137" s="80"/>
      <c r="BX137" s="80"/>
      <c r="BY137" s="80"/>
      <c r="BZ137" s="80"/>
      <c r="CA137" s="80"/>
      <c r="CB137" s="80"/>
      <c r="CC137" s="80"/>
      <c r="CD137" s="80"/>
      <c r="CE137" s="80"/>
      <c r="CF137" s="80"/>
      <c r="CG137" s="80"/>
      <c r="CH137" s="80"/>
      <c r="CI137" s="80"/>
      <c r="CJ137" s="80"/>
      <c r="CK137" s="80"/>
      <c r="CL137" s="80"/>
      <c r="CM137" s="80"/>
      <c r="CN137" s="80"/>
      <c r="CO137" s="80"/>
      <c r="CP137" s="80"/>
      <c r="CQ137" s="80"/>
    </row>
    <row r="138" spans="1:95">
      <c r="A138" s="151"/>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c r="AI138" s="86"/>
      <c r="AJ138" s="86"/>
      <c r="AK138" s="86"/>
      <c r="AL138" s="86"/>
      <c r="AM138" s="86"/>
      <c r="AN138" s="86"/>
      <c r="AO138" s="86"/>
      <c r="AP138" s="86"/>
      <c r="AQ138" s="86"/>
    </row>
  </sheetData>
  <mergeCells count="9">
    <mergeCell ref="AP2:AQ2"/>
    <mergeCell ref="A121:J121"/>
    <mergeCell ref="A122:J122"/>
    <mergeCell ref="A124:K124"/>
    <mergeCell ref="L3:P3"/>
    <mergeCell ref="G3:K3"/>
    <mergeCell ref="B3:F3"/>
    <mergeCell ref="A119:J119"/>
    <mergeCell ref="A120:J120"/>
  </mergeCells>
  <printOptions horizontalCentered="1"/>
  <pageMargins left="0.25" right="0.25" top="0.5" bottom="0.5" header="0.3" footer="0.3"/>
  <pageSetup paperSize="3" scale="34" orientation="landscape" copies="2" r:id="rId1"/>
  <headerFooter alignWithMargins="0">
    <oddHeader xml:space="preserve">&amp;C&amp;"Arial,Bold"&amp;14 </oddHeader>
  </headerFooter>
  <colBreaks count="1" manualBreakCount="1">
    <brk id="11" max="1048575" man="1"/>
  </colBreaks>
  <customProperties>
    <customPr name="_pios_id" r:id="rId2"/>
    <customPr name="EpmWorksheetKeyString_GUID" r:id="rId3"/>
    <customPr name="FPMExcelClientCellBasedFunctionStatus" r:id="rId4"/>
  </customProperties>
  <ignoredErrors>
    <ignoredError sqref="E93 B63:F63 K64 K81:K83 B64:D64 P53 P81:P85 P64 U53 U64 U81 F18 F11 K18 K11 P18 U18 U93 Z64 Z85 Z93 Z81 B61:F61" formula="1"/>
    <ignoredError sqref="F2 K2 P2 Y2:Z2" numberStoredAsText="1"/>
    <ignoredError sqref="F5 P5 F53" formulaRange="1"/>
    <ignoredError sqref="B53:D53 K84:K85 B56:F60 B55:D55 F55 B54:D54 F54 E64" formula="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3150D-6838-4076-A41B-BFB3838E6007}">
  <sheetPr>
    <pageSetUpPr fitToPage="1"/>
  </sheetPr>
  <dimension ref="A1:AU51"/>
  <sheetViews>
    <sheetView showGridLines="0" zoomScaleNormal="100" zoomScaleSheetLayoutView="85" workbookViewId="0">
      <pane xSplit="3" ySplit="4" topLeftCell="AL5" activePane="bottomRight" state="frozen"/>
      <selection pane="topRight"/>
      <selection pane="bottomLeft"/>
      <selection pane="bottomRight" activeCell="AY19" sqref="AY19"/>
    </sheetView>
  </sheetViews>
  <sheetFormatPr defaultColWidth="8.42578125" defaultRowHeight="14.25" outlineLevelCol="1"/>
  <cols>
    <col min="1" max="1" width="2.42578125" style="164" customWidth="1"/>
    <col min="2" max="2" width="15.42578125" style="164" customWidth="1"/>
    <col min="3" max="3" width="19" style="164" customWidth="1"/>
    <col min="4" max="5" width="8.42578125" style="164" customWidth="1" outlineLevel="1"/>
    <col min="6" max="6" width="8.42578125" style="165" customWidth="1" outlineLevel="1"/>
    <col min="7" max="7" width="8.42578125" style="164" customWidth="1" outlineLevel="1"/>
    <col min="8" max="8" width="10" style="164" customWidth="1"/>
    <col min="9" max="12" width="8.42578125" style="164" customWidth="1" outlineLevel="1"/>
    <col min="13" max="13" width="10" style="164" customWidth="1"/>
    <col min="14" max="17" width="8.42578125" style="164" hidden="1" customWidth="1" outlineLevel="1"/>
    <col min="18" max="18" width="9.140625" style="164" customWidth="1" collapsed="1"/>
    <col min="19" max="22" width="8.42578125" style="164" hidden="1" customWidth="1" outlineLevel="1"/>
    <col min="23" max="23" width="9.140625" style="164" customWidth="1" collapsed="1"/>
    <col min="24" max="24" width="9.42578125" style="164" customWidth="1" outlineLevel="1"/>
    <col min="25" max="26" width="8.42578125" style="164" customWidth="1" outlineLevel="1"/>
    <col min="27" max="27" width="9.140625" style="164" customWidth="1" outlineLevel="1"/>
    <col min="28" max="28" width="12" style="164" customWidth="1"/>
    <col min="29" max="32" width="10.140625" style="164" customWidth="1" outlineLevel="1"/>
    <col min="33" max="33" width="12" style="164" customWidth="1"/>
    <col min="34" max="37" width="10.140625" style="164" customWidth="1"/>
    <col min="38" max="38" width="12" style="164" customWidth="1"/>
    <col min="39" max="42" width="10.140625" style="164" customWidth="1"/>
    <col min="43" max="45" width="12" style="164" customWidth="1"/>
    <col min="46" max="16384" width="8.42578125" style="164"/>
  </cols>
  <sheetData>
    <row r="1" spans="1:47" ht="15.75">
      <c r="A1" s="233" t="s">
        <v>112</v>
      </c>
      <c r="B1" s="232"/>
      <c r="C1" s="229"/>
      <c r="D1" s="229"/>
      <c r="E1" s="230"/>
      <c r="F1" s="231"/>
      <c r="G1" s="230"/>
      <c r="H1" s="230"/>
      <c r="I1" s="229"/>
      <c r="J1" s="229"/>
      <c r="K1" s="229"/>
      <c r="L1" s="229"/>
      <c r="M1" s="229"/>
      <c r="N1" s="229"/>
      <c r="O1" s="229"/>
      <c r="P1" s="229"/>
      <c r="Q1" s="229"/>
      <c r="R1" s="229"/>
      <c r="S1" s="229"/>
      <c r="T1" s="229"/>
      <c r="V1" s="229"/>
      <c r="W1" s="229"/>
      <c r="X1" s="229"/>
      <c r="Y1" s="229"/>
      <c r="Z1" s="229"/>
      <c r="AA1" s="229"/>
      <c r="AB1" s="229"/>
      <c r="AC1" s="229"/>
      <c r="AD1" s="230"/>
      <c r="AE1" s="230"/>
      <c r="AF1" s="230"/>
      <c r="AG1" s="229"/>
      <c r="AH1" s="229"/>
      <c r="AI1" s="230"/>
      <c r="AJ1" s="230"/>
      <c r="AK1" s="230"/>
      <c r="AL1" s="229"/>
      <c r="AM1" s="229"/>
      <c r="AN1" s="229"/>
      <c r="AO1" s="230"/>
      <c r="AP1" s="230"/>
      <c r="AQ1" s="229"/>
      <c r="AR1" s="229"/>
      <c r="AS1" s="229"/>
    </row>
    <row r="2" spans="1:47">
      <c r="A2" s="228"/>
      <c r="B2" s="226"/>
      <c r="C2" s="166"/>
      <c r="U2" s="227"/>
    </row>
    <row r="3" spans="1:47" ht="15" customHeight="1">
      <c r="A3" s="226"/>
      <c r="B3" s="226"/>
      <c r="C3" s="166"/>
      <c r="D3" s="377">
        <v>2018</v>
      </c>
      <c r="E3" s="379"/>
      <c r="F3" s="379"/>
      <c r="G3" s="380"/>
      <c r="H3" s="225">
        <v>2018</v>
      </c>
      <c r="I3" s="377">
        <v>2019</v>
      </c>
      <c r="J3" s="379"/>
      <c r="K3" s="379"/>
      <c r="L3" s="379"/>
      <c r="M3" s="224">
        <v>2019</v>
      </c>
      <c r="N3" s="377">
        <v>2020</v>
      </c>
      <c r="O3" s="379"/>
      <c r="P3" s="379"/>
      <c r="Q3" s="379"/>
      <c r="R3" s="224">
        <v>2020</v>
      </c>
      <c r="S3" s="377">
        <v>2021</v>
      </c>
      <c r="T3" s="379"/>
      <c r="U3" s="379"/>
      <c r="V3" s="379"/>
      <c r="W3" s="224">
        <v>2021</v>
      </c>
      <c r="X3" s="377">
        <v>2022</v>
      </c>
      <c r="Y3" s="379"/>
      <c r="Z3" s="379"/>
      <c r="AA3" s="380"/>
      <c r="AB3" s="224">
        <v>2022</v>
      </c>
      <c r="AC3" s="249"/>
      <c r="AD3" s="250">
        <v>2023</v>
      </c>
      <c r="AE3" s="250"/>
      <c r="AF3" s="250"/>
      <c r="AG3" s="224">
        <v>2023</v>
      </c>
      <c r="AH3" s="249"/>
      <c r="AI3" s="250"/>
      <c r="AJ3" s="331">
        <v>2024</v>
      </c>
      <c r="AK3" s="250"/>
      <c r="AL3" s="224"/>
      <c r="AM3" s="250"/>
      <c r="AN3" s="250">
        <v>2025</v>
      </c>
      <c r="AO3" s="331"/>
      <c r="AP3" s="250"/>
      <c r="AQ3" s="364"/>
      <c r="AR3" s="377">
        <v>2026</v>
      </c>
      <c r="AS3" s="378"/>
    </row>
    <row r="4" spans="1:47" ht="15" customHeight="1">
      <c r="A4" s="166"/>
      <c r="B4" s="166"/>
      <c r="C4" s="166"/>
      <c r="D4" s="223" t="s">
        <v>113</v>
      </c>
      <c r="E4" s="223" t="s">
        <v>114</v>
      </c>
      <c r="F4" s="223" t="s">
        <v>115</v>
      </c>
      <c r="G4" s="223" t="s">
        <v>116</v>
      </c>
      <c r="H4" s="222" t="s">
        <v>117</v>
      </c>
      <c r="I4" s="223" t="s">
        <v>118</v>
      </c>
      <c r="J4" s="223" t="s">
        <v>119</v>
      </c>
      <c r="K4" s="223" t="s">
        <v>120</v>
      </c>
      <c r="L4" s="223" t="s">
        <v>121</v>
      </c>
      <c r="M4" s="222" t="s">
        <v>122</v>
      </c>
      <c r="N4" s="223" t="s">
        <v>123</v>
      </c>
      <c r="O4" s="223" t="s">
        <v>124</v>
      </c>
      <c r="P4" s="223" t="s">
        <v>125</v>
      </c>
      <c r="Q4" s="223" t="s">
        <v>126</v>
      </c>
      <c r="R4" s="222" t="s">
        <v>127</v>
      </c>
      <c r="S4" s="223" t="s">
        <v>128</v>
      </c>
      <c r="T4" s="223" t="s">
        <v>129</v>
      </c>
      <c r="U4" s="223" t="s">
        <v>130</v>
      </c>
      <c r="V4" s="223" t="s">
        <v>131</v>
      </c>
      <c r="W4" s="222" t="s">
        <v>132</v>
      </c>
      <c r="X4" s="223" t="s">
        <v>133</v>
      </c>
      <c r="Y4" s="223" t="s">
        <v>134</v>
      </c>
      <c r="Z4" s="223" t="s">
        <v>135</v>
      </c>
      <c r="AA4" s="223" t="s">
        <v>136</v>
      </c>
      <c r="AB4" s="222" t="s">
        <v>137</v>
      </c>
      <c r="AC4" s="223" t="s">
        <v>138</v>
      </c>
      <c r="AD4" s="223" t="s">
        <v>139</v>
      </c>
      <c r="AE4" s="223" t="s">
        <v>140</v>
      </c>
      <c r="AF4" s="223" t="s">
        <v>141</v>
      </c>
      <c r="AG4" s="222" t="s">
        <v>142</v>
      </c>
      <c r="AH4" s="223" t="s">
        <v>143</v>
      </c>
      <c r="AI4" s="223" t="s">
        <v>144</v>
      </c>
      <c r="AJ4" s="223" t="s">
        <v>145</v>
      </c>
      <c r="AK4" s="223" t="s">
        <v>146</v>
      </c>
      <c r="AL4" s="222" t="s">
        <v>147</v>
      </c>
      <c r="AM4" s="223" t="s">
        <v>148</v>
      </c>
      <c r="AN4" s="223" t="s">
        <v>149</v>
      </c>
      <c r="AO4" s="223" t="s">
        <v>150</v>
      </c>
      <c r="AP4" s="223" t="s">
        <v>151</v>
      </c>
      <c r="AQ4" s="363" t="s">
        <v>152</v>
      </c>
      <c r="AR4" s="365" t="s">
        <v>172</v>
      </c>
      <c r="AS4" s="366" t="s">
        <v>173</v>
      </c>
    </row>
    <row r="5" spans="1:47">
      <c r="A5" s="166"/>
      <c r="B5" s="166"/>
      <c r="C5" s="166"/>
      <c r="D5" s="166"/>
      <c r="E5" s="166"/>
      <c r="F5" s="166"/>
      <c r="H5" s="176"/>
      <c r="I5" s="166"/>
      <c r="J5" s="166"/>
      <c r="K5" s="166"/>
      <c r="L5" s="166"/>
      <c r="M5" s="176"/>
      <c r="N5" s="166"/>
      <c r="O5" s="166"/>
      <c r="P5" s="166"/>
      <c r="Q5" s="166"/>
      <c r="R5" s="176"/>
      <c r="S5" s="166"/>
      <c r="T5" s="166"/>
      <c r="U5" s="166"/>
      <c r="V5" s="166"/>
      <c r="W5" s="176"/>
      <c r="X5" s="166"/>
      <c r="Y5" s="166"/>
      <c r="Z5" s="166"/>
      <c r="AA5" s="166"/>
      <c r="AB5" s="176"/>
      <c r="AC5" s="166"/>
      <c r="AD5" s="166"/>
      <c r="AE5" s="166"/>
      <c r="AF5" s="166"/>
      <c r="AG5" s="176"/>
      <c r="AH5" s="166"/>
      <c r="AI5" s="166"/>
      <c r="AJ5" s="166"/>
      <c r="AK5" s="166"/>
      <c r="AL5" s="176"/>
      <c r="AM5" s="166"/>
      <c r="AN5" s="166"/>
      <c r="AO5" s="166"/>
      <c r="AP5" s="166"/>
      <c r="AQ5" s="176"/>
      <c r="AR5" s="176"/>
      <c r="AS5" s="176"/>
    </row>
    <row r="6" spans="1:47" hidden="1">
      <c r="A6" s="166"/>
      <c r="B6" s="166"/>
      <c r="C6" s="166"/>
      <c r="D6" s="166"/>
      <c r="E6" s="166"/>
      <c r="F6" s="166"/>
      <c r="H6" s="176"/>
      <c r="I6" s="166"/>
      <c r="J6" s="166"/>
      <c r="K6" s="166"/>
      <c r="L6" s="166"/>
      <c r="M6" s="176"/>
      <c r="N6" s="166"/>
      <c r="O6" s="166"/>
      <c r="P6" s="166"/>
      <c r="Q6" s="166"/>
      <c r="R6" s="176"/>
      <c r="S6" s="166"/>
      <c r="T6" s="166"/>
      <c r="U6" s="166"/>
      <c r="V6" s="166"/>
      <c r="W6" s="176"/>
      <c r="X6" s="166"/>
      <c r="Y6" s="166"/>
      <c r="Z6" s="166"/>
      <c r="AA6" s="166"/>
      <c r="AB6" s="176"/>
      <c r="AC6" s="166"/>
      <c r="AD6" s="166"/>
      <c r="AE6" s="166"/>
      <c r="AF6" s="166"/>
      <c r="AG6" s="176"/>
      <c r="AH6" s="166"/>
      <c r="AI6" s="166"/>
      <c r="AJ6" s="166"/>
      <c r="AK6" s="166"/>
      <c r="AL6" s="176"/>
      <c r="AM6" s="166"/>
      <c r="AN6" s="166"/>
      <c r="AO6" s="166"/>
      <c r="AP6" s="166"/>
      <c r="AQ6" s="176"/>
      <c r="AR6" s="176"/>
      <c r="AS6" s="176"/>
    </row>
    <row r="7" spans="1:47" ht="15">
      <c r="A7" s="198" t="s">
        <v>153</v>
      </c>
      <c r="B7" s="197"/>
      <c r="C7" s="197"/>
      <c r="D7" s="196"/>
      <c r="E7" s="196"/>
      <c r="F7" s="196"/>
      <c r="G7" s="196"/>
      <c r="H7" s="195"/>
      <c r="I7" s="196"/>
      <c r="J7" s="196"/>
      <c r="K7" s="196"/>
      <c r="L7" s="196"/>
      <c r="M7" s="195"/>
      <c r="N7" s="196"/>
      <c r="O7" s="196"/>
      <c r="P7" s="196"/>
      <c r="Q7" s="196"/>
      <c r="R7" s="195"/>
      <c r="S7" s="196"/>
      <c r="T7" s="196"/>
      <c r="U7" s="196"/>
      <c r="V7" s="196"/>
      <c r="W7" s="195"/>
      <c r="X7" s="196"/>
      <c r="Y7" s="196"/>
      <c r="Z7" s="196"/>
      <c r="AA7" s="196"/>
      <c r="AB7" s="195"/>
      <c r="AC7" s="196"/>
      <c r="AD7" s="196"/>
      <c r="AE7" s="196"/>
      <c r="AF7" s="196"/>
      <c r="AG7" s="195"/>
      <c r="AH7" s="196"/>
      <c r="AI7" s="196"/>
      <c r="AJ7" s="196"/>
      <c r="AK7" s="196"/>
      <c r="AL7" s="195"/>
      <c r="AM7" s="196"/>
      <c r="AN7" s="196"/>
      <c r="AO7" s="196"/>
      <c r="AP7" s="196"/>
      <c r="AQ7" s="195"/>
      <c r="AR7" s="195"/>
      <c r="AS7" s="195"/>
    </row>
    <row r="8" spans="1:47" ht="15" customHeight="1">
      <c r="A8" s="166"/>
      <c r="B8" s="166"/>
      <c r="C8" s="166"/>
      <c r="D8" s="166"/>
      <c r="E8" s="166"/>
      <c r="F8" s="166"/>
      <c r="G8" s="166"/>
      <c r="H8" s="176"/>
      <c r="I8" s="166"/>
      <c r="J8" s="166"/>
      <c r="K8" s="166"/>
      <c r="L8" s="166"/>
      <c r="M8" s="176"/>
      <c r="N8" s="166"/>
      <c r="O8" s="166"/>
      <c r="P8" s="166"/>
      <c r="Q8" s="166"/>
      <c r="R8" s="176"/>
      <c r="S8" s="166"/>
      <c r="T8" s="166"/>
      <c r="U8" s="166"/>
      <c r="V8" s="166"/>
      <c r="W8" s="176"/>
      <c r="X8" s="166"/>
      <c r="Y8" s="166"/>
      <c r="Z8" s="166"/>
      <c r="AA8" s="166"/>
      <c r="AB8" s="176"/>
      <c r="AC8" s="166"/>
      <c r="AD8" s="166"/>
      <c r="AE8" s="166"/>
      <c r="AF8" s="166"/>
      <c r="AG8" s="176"/>
      <c r="AH8" s="166"/>
      <c r="AI8" s="166"/>
      <c r="AJ8" s="166"/>
      <c r="AK8" s="166"/>
      <c r="AL8" s="176"/>
      <c r="AM8" s="166"/>
      <c r="AN8" s="166"/>
      <c r="AO8" s="166"/>
      <c r="AP8" s="166"/>
      <c r="AQ8" s="176"/>
      <c r="AR8" s="176"/>
      <c r="AS8" s="176"/>
      <c r="AU8" s="166"/>
    </row>
    <row r="9" spans="1:47" s="166" customFormat="1" ht="15" customHeight="1">
      <c r="B9" s="221" t="s">
        <v>154</v>
      </c>
      <c r="C9" s="221"/>
      <c r="D9" s="219">
        <v>86.2</v>
      </c>
      <c r="E9" s="219">
        <v>131.19999999999999</v>
      </c>
      <c r="F9" s="219">
        <v>62</v>
      </c>
      <c r="G9" s="219">
        <v>82.1</v>
      </c>
      <c r="H9" s="218">
        <v>361.5</v>
      </c>
      <c r="I9" s="219">
        <v>71.8</v>
      </c>
      <c r="J9" s="219">
        <v>123.31236152</v>
      </c>
      <c r="K9" s="219">
        <v>76.5</v>
      </c>
      <c r="L9" s="219">
        <v>91.5</v>
      </c>
      <c r="M9" s="218">
        <v>363.11236151999998</v>
      </c>
      <c r="N9" s="219">
        <v>38.978852020000005</v>
      </c>
      <c r="O9" s="219">
        <v>5.5857830000000004E-2</v>
      </c>
      <c r="P9" s="219">
        <v>6.1845568499999999</v>
      </c>
      <c r="Q9" s="219">
        <v>4.8032475099999994</v>
      </c>
      <c r="R9" s="218">
        <v>50.022514210000004</v>
      </c>
      <c r="S9" s="219">
        <v>5</v>
      </c>
      <c r="T9" s="219">
        <v>31.5</v>
      </c>
      <c r="U9" s="219">
        <v>45.8</v>
      </c>
      <c r="V9" s="219">
        <v>116.451184</v>
      </c>
      <c r="W9" s="218">
        <v>198.75118399999999</v>
      </c>
      <c r="X9" s="219">
        <v>63.070712919999998</v>
      </c>
      <c r="Y9" s="219">
        <v>122</v>
      </c>
      <c r="Z9" s="219">
        <v>69.7</v>
      </c>
      <c r="AA9" s="219">
        <v>102.46</v>
      </c>
      <c r="AB9" s="218">
        <v>357.23071291999997</v>
      </c>
      <c r="AC9" s="219">
        <v>79.058999999999997</v>
      </c>
      <c r="AD9" s="236">
        <v>113.688</v>
      </c>
      <c r="AE9" s="236">
        <v>130.84700000000001</v>
      </c>
      <c r="AF9" s="236">
        <v>69.823169379999996</v>
      </c>
      <c r="AG9" s="218">
        <f>SUM(AC9:AF9)</f>
        <v>393.41716938000002</v>
      </c>
      <c r="AH9" s="219">
        <v>94.34</v>
      </c>
      <c r="AI9" s="236">
        <v>90.1</v>
      </c>
      <c r="AJ9" s="236">
        <v>111.6</v>
      </c>
      <c r="AK9" s="236">
        <v>91.12</v>
      </c>
      <c r="AL9" s="218">
        <f>SUM(AH9:AK9)</f>
        <v>387.15999999999997</v>
      </c>
      <c r="AM9" s="219">
        <v>51</v>
      </c>
      <c r="AN9" s="219">
        <v>142.56700000000001</v>
      </c>
      <c r="AO9" s="236">
        <v>143.733</v>
      </c>
      <c r="AP9" s="236">
        <v>112.01208376</v>
      </c>
      <c r="AQ9" s="218">
        <v>449.31208376000001</v>
      </c>
      <c r="AR9" s="218">
        <v>89.400999999999996</v>
      </c>
      <c r="AS9" s="218">
        <v>135</v>
      </c>
    </row>
    <row r="10" spans="1:47" s="166" customFormat="1" ht="15" customHeight="1">
      <c r="B10" s="221" t="s">
        <v>155</v>
      </c>
      <c r="C10" s="221"/>
      <c r="D10" s="220">
        <v>88.6</v>
      </c>
      <c r="E10" s="220">
        <v>101</v>
      </c>
      <c r="F10" s="220">
        <v>77.8</v>
      </c>
      <c r="G10" s="220">
        <v>69.2</v>
      </c>
      <c r="H10" s="218">
        <v>336.59999999999997</v>
      </c>
      <c r="I10" s="220">
        <v>105.8</v>
      </c>
      <c r="J10" s="220">
        <v>130.13263249999997</v>
      </c>
      <c r="K10" s="220">
        <v>76.400000000000006</v>
      </c>
      <c r="L10" s="220">
        <v>53.5</v>
      </c>
      <c r="M10" s="218">
        <v>365.83263249999993</v>
      </c>
      <c r="N10" s="220">
        <v>6.8916309500000006</v>
      </c>
      <c r="O10" s="220">
        <v>0.50185086000000001</v>
      </c>
      <c r="P10" s="220">
        <v>40.423505349999999</v>
      </c>
      <c r="Q10" s="219">
        <v>51.431862850000002</v>
      </c>
      <c r="R10" s="218">
        <v>99.248850009999998</v>
      </c>
      <c r="S10" s="220">
        <v>84.1</v>
      </c>
      <c r="T10" s="220">
        <v>48.7</v>
      </c>
      <c r="U10" s="220">
        <v>41.398308929999999</v>
      </c>
      <c r="V10" s="219">
        <v>65.238066000000003</v>
      </c>
      <c r="W10" s="218">
        <v>239.43637493</v>
      </c>
      <c r="X10" s="220">
        <v>49.89260676</v>
      </c>
      <c r="Y10" s="220">
        <v>26.5</v>
      </c>
      <c r="Z10" s="220">
        <v>38.9</v>
      </c>
      <c r="AA10" s="219">
        <v>47.34</v>
      </c>
      <c r="AB10" s="218">
        <v>162.63260676000002</v>
      </c>
      <c r="AC10" s="219">
        <v>97.906999999999996</v>
      </c>
      <c r="AD10" s="236">
        <v>67.375</v>
      </c>
      <c r="AE10" s="236">
        <v>93.564999999999998</v>
      </c>
      <c r="AF10" s="236">
        <v>39.47332342</v>
      </c>
      <c r="AG10" s="218">
        <f>SUM(AC10:AF10)</f>
        <v>298.32032341999997</v>
      </c>
      <c r="AH10" s="219">
        <v>71.239999999999995</v>
      </c>
      <c r="AI10" s="236">
        <v>36.299999999999997</v>
      </c>
      <c r="AJ10" s="236">
        <v>53.8</v>
      </c>
      <c r="AK10" s="236">
        <v>38.4</v>
      </c>
      <c r="AL10" s="218">
        <f>SUM(AH10:AK10)</f>
        <v>199.73999999999998</v>
      </c>
      <c r="AM10" s="219">
        <v>167.5</v>
      </c>
      <c r="AN10" s="219">
        <v>37.920999999999992</v>
      </c>
      <c r="AO10" s="236">
        <v>72.778999999999996</v>
      </c>
      <c r="AP10" s="236">
        <v>91.163906689999976</v>
      </c>
      <c r="AQ10" s="218">
        <v>369.36390668999996</v>
      </c>
      <c r="AR10" s="218">
        <v>63.877000000000002</v>
      </c>
      <c r="AS10" s="218">
        <v>27</v>
      </c>
    </row>
    <row r="11" spans="1:47" s="166" customFormat="1" ht="15" customHeight="1">
      <c r="B11" s="170" t="s">
        <v>156</v>
      </c>
      <c r="C11" s="221"/>
      <c r="D11" s="220">
        <v>71.400000000000006</v>
      </c>
      <c r="E11" s="220">
        <v>110.4</v>
      </c>
      <c r="F11" s="220">
        <v>66.7</v>
      </c>
      <c r="G11" s="220">
        <v>85.4</v>
      </c>
      <c r="H11" s="218">
        <v>334</v>
      </c>
      <c r="I11" s="220">
        <v>78.7</v>
      </c>
      <c r="J11" s="220">
        <v>111.48461230000001</v>
      </c>
      <c r="K11" s="220">
        <v>93.2</v>
      </c>
      <c r="L11" s="220">
        <v>96.195629620000275</v>
      </c>
      <c r="M11" s="218">
        <v>379.58024192000028</v>
      </c>
      <c r="N11" s="220">
        <v>49.355537130000002</v>
      </c>
      <c r="O11" s="220">
        <v>2.1002291800000004</v>
      </c>
      <c r="P11" s="220">
        <v>23.749455489999999</v>
      </c>
      <c r="Q11" s="219">
        <v>34.743682700000001</v>
      </c>
      <c r="R11" s="218">
        <v>109.9489045</v>
      </c>
      <c r="S11" s="220">
        <v>21.1</v>
      </c>
      <c r="T11" s="220">
        <v>28.4</v>
      </c>
      <c r="U11" s="220">
        <v>54.7</v>
      </c>
      <c r="V11" s="219">
        <v>95.845065000000005</v>
      </c>
      <c r="W11" s="218">
        <v>200.04506500000002</v>
      </c>
      <c r="X11" s="220">
        <v>60.219486880000005</v>
      </c>
      <c r="Y11" s="220">
        <v>99.4</v>
      </c>
      <c r="Z11" s="220">
        <v>68.5</v>
      </c>
      <c r="AA11" s="219">
        <v>101.74528058</v>
      </c>
      <c r="AB11" s="218">
        <v>329.86476746</v>
      </c>
      <c r="AC11" s="219">
        <v>96.153000000000006</v>
      </c>
      <c r="AD11" s="236">
        <v>87.611999999999995</v>
      </c>
      <c r="AE11" s="236">
        <v>122.732</v>
      </c>
      <c r="AF11" s="236">
        <v>60.716000000000001</v>
      </c>
      <c r="AG11" s="218">
        <f>SUM(AC11:AF11)</f>
        <v>367.21299999999997</v>
      </c>
      <c r="AH11" s="219">
        <v>95.11</v>
      </c>
      <c r="AI11" s="236">
        <v>70.099999999999994</v>
      </c>
      <c r="AJ11" s="236">
        <v>74</v>
      </c>
      <c r="AK11" s="236">
        <v>74.540000000000006</v>
      </c>
      <c r="AL11" s="218">
        <f>SUM(AH11:AK11)</f>
        <v>313.75</v>
      </c>
      <c r="AM11" s="219">
        <v>62.2</v>
      </c>
      <c r="AN11" s="219">
        <v>96.778999999999996</v>
      </c>
      <c r="AO11" s="236">
        <v>144.02100000000002</v>
      </c>
      <c r="AP11" s="236">
        <v>124.00013373000002</v>
      </c>
      <c r="AQ11" s="218">
        <v>427.00013373000002</v>
      </c>
      <c r="AR11" s="218">
        <v>99.575299999999999</v>
      </c>
      <c r="AS11" s="218">
        <v>120</v>
      </c>
    </row>
    <row r="12" spans="1:47" s="166" customFormat="1" ht="15" customHeight="1">
      <c r="B12" s="217" t="s">
        <v>157</v>
      </c>
      <c r="C12" s="216"/>
      <c r="D12" s="215">
        <f t="shared" ref="D12:L12" si="0">SUM(D9:D11)</f>
        <v>246.20000000000002</v>
      </c>
      <c r="E12" s="215">
        <f t="shared" si="0"/>
        <v>342.6</v>
      </c>
      <c r="F12" s="215">
        <f t="shared" si="0"/>
        <v>206.5</v>
      </c>
      <c r="G12" s="215">
        <f t="shared" si="0"/>
        <v>236.70000000000002</v>
      </c>
      <c r="H12" s="214">
        <f t="shared" si="0"/>
        <v>1032.0999999999999</v>
      </c>
      <c r="I12" s="215">
        <f t="shared" si="0"/>
        <v>256.3</v>
      </c>
      <c r="J12" s="215">
        <f t="shared" si="0"/>
        <v>364.92960631999995</v>
      </c>
      <c r="K12" s="215">
        <f t="shared" si="0"/>
        <v>246.10000000000002</v>
      </c>
      <c r="L12" s="215">
        <f t="shared" si="0"/>
        <v>241.19562962000026</v>
      </c>
      <c r="M12" s="214">
        <f>SUM(I12:L12)</f>
        <v>1108.5252359400001</v>
      </c>
      <c r="N12" s="215">
        <f>SUM(N9:N11)</f>
        <v>95.2260201</v>
      </c>
      <c r="O12" s="215">
        <f>SUM(O9:O11)</f>
        <v>2.6579378700000005</v>
      </c>
      <c r="P12" s="215">
        <f>SUM(P9:P11)</f>
        <v>70.357517689999995</v>
      </c>
      <c r="Q12" s="215">
        <f>SUM(Q9:Q11)</f>
        <v>90.978793060000001</v>
      </c>
      <c r="R12" s="214">
        <f>SUM(N12:Q12)</f>
        <v>259.22026871999998</v>
      </c>
      <c r="S12" s="215">
        <f>SUM(S9:S11)</f>
        <v>110.19999999999999</v>
      </c>
      <c r="T12" s="215">
        <f>SUM(T9:T11)</f>
        <v>108.6</v>
      </c>
      <c r="U12" s="215">
        <f>SUM(U9:U11)</f>
        <v>141.89830892999998</v>
      </c>
      <c r="V12" s="215">
        <f>SUM(V9:V11)</f>
        <v>277.53431499999999</v>
      </c>
      <c r="W12" s="214">
        <f>SUM(S12:V12)</f>
        <v>638.23262392999993</v>
      </c>
      <c r="X12" s="215">
        <f>SUM(X9:X11)</f>
        <v>173.18280656000002</v>
      </c>
      <c r="Y12" s="215">
        <f>SUM(Y9:Y11)</f>
        <v>247.9</v>
      </c>
      <c r="Z12" s="215">
        <f>SUM(Z9:Z11)</f>
        <v>177.1</v>
      </c>
      <c r="AA12" s="215">
        <f>SUM(AA9:AA11)</f>
        <v>251.54528058</v>
      </c>
      <c r="AB12" s="214">
        <f>SUM(X12:AA12)</f>
        <v>849.72808714000007</v>
      </c>
      <c r="AC12" s="264">
        <v>273.11900000000003</v>
      </c>
      <c r="AD12" s="237">
        <f>SUM(AD9:AD11)</f>
        <v>268.67499999999995</v>
      </c>
      <c r="AE12" s="237">
        <v>347.14400000000001</v>
      </c>
      <c r="AF12" s="237">
        <f>SUM(AF9:AF11)</f>
        <v>170.01249279999999</v>
      </c>
      <c r="AG12" s="214">
        <f>SUM(AC12:AF12)</f>
        <v>1058.9504927999999</v>
      </c>
      <c r="AH12" s="264">
        <f t="shared" ref="AH12:AM12" si="1">SUM(AH9:AH11)</f>
        <v>260.69</v>
      </c>
      <c r="AI12" s="264">
        <f t="shared" si="1"/>
        <v>196.5</v>
      </c>
      <c r="AJ12" s="264">
        <f t="shared" si="1"/>
        <v>239.39999999999998</v>
      </c>
      <c r="AK12" s="237">
        <f t="shared" si="1"/>
        <v>204.06</v>
      </c>
      <c r="AL12" s="214">
        <f t="shared" si="1"/>
        <v>900.65</v>
      </c>
      <c r="AM12" s="264">
        <f t="shared" si="1"/>
        <v>280.7</v>
      </c>
      <c r="AN12" s="264">
        <f>SUM(AN9:AN11)</f>
        <v>277.267</v>
      </c>
      <c r="AO12" s="264">
        <v>360.53300000000002</v>
      </c>
      <c r="AP12" s="237">
        <v>327.17612417999999</v>
      </c>
      <c r="AQ12" s="214">
        <f>SUM(AQ9:AQ11)</f>
        <v>1245.67612418</v>
      </c>
      <c r="AR12" s="214">
        <f>SUM(AR9:AR11)</f>
        <v>252.85329999999999</v>
      </c>
      <c r="AS12" s="214">
        <f>SUM(AS9:AS11)</f>
        <v>282</v>
      </c>
    </row>
    <row r="13" spans="1:47" s="166" customFormat="1" ht="5.25" customHeight="1">
      <c r="B13" s="217"/>
      <c r="C13" s="216"/>
      <c r="D13" s="215"/>
      <c r="E13" s="215"/>
      <c r="F13" s="215"/>
      <c r="G13" s="215"/>
      <c r="H13" s="214"/>
      <c r="I13" s="215"/>
      <c r="J13" s="215"/>
      <c r="K13" s="215"/>
      <c r="L13" s="215"/>
      <c r="M13" s="214"/>
      <c r="N13" s="215"/>
      <c r="O13" s="215"/>
      <c r="P13" s="215"/>
      <c r="Q13" s="215"/>
      <c r="R13" s="214"/>
      <c r="S13" s="215"/>
      <c r="T13" s="215"/>
      <c r="U13" s="215"/>
      <c r="V13" s="215"/>
      <c r="W13" s="214"/>
      <c r="X13" s="215"/>
      <c r="Y13" s="215"/>
      <c r="Z13" s="215"/>
      <c r="AA13" s="215"/>
      <c r="AB13" s="214"/>
      <c r="AC13" s="264"/>
      <c r="AD13" s="237"/>
      <c r="AE13" s="237"/>
      <c r="AF13" s="237"/>
      <c r="AG13" s="214"/>
      <c r="AH13" s="264"/>
      <c r="AI13" s="237"/>
      <c r="AJ13" s="237"/>
      <c r="AK13" s="237"/>
      <c r="AL13" s="214"/>
      <c r="AM13" s="264"/>
      <c r="AN13" s="264"/>
      <c r="AO13" s="237"/>
      <c r="AP13" s="237"/>
      <c r="AQ13" s="214"/>
      <c r="AR13" s="214"/>
      <c r="AS13" s="214"/>
    </row>
    <row r="14" spans="1:47" s="166" customFormat="1" ht="15" customHeight="1">
      <c r="A14" s="294"/>
      <c r="B14" s="295" t="s">
        <v>158</v>
      </c>
      <c r="C14" s="296"/>
      <c r="D14" s="306">
        <v>91.74</v>
      </c>
      <c r="E14" s="297">
        <v>105.33</v>
      </c>
      <c r="F14" s="297">
        <v>82.16</v>
      </c>
      <c r="G14" s="297">
        <v>73.3</v>
      </c>
      <c r="H14" s="307">
        <v>352.55</v>
      </c>
      <c r="I14" s="297">
        <v>112.26</v>
      </c>
      <c r="J14" s="297">
        <v>136.93</v>
      </c>
      <c r="K14" s="297">
        <v>82.15</v>
      </c>
      <c r="L14" s="297">
        <v>56.73</v>
      </c>
      <c r="M14" s="307">
        <v>388.08</v>
      </c>
      <c r="N14" s="297">
        <v>7.4</v>
      </c>
      <c r="O14" s="297">
        <v>0.5</v>
      </c>
      <c r="P14" s="297">
        <v>43.08</v>
      </c>
      <c r="Q14" s="298">
        <v>55.23</v>
      </c>
      <c r="R14" s="307">
        <v>106.21</v>
      </c>
      <c r="S14" s="297">
        <v>91.36</v>
      </c>
      <c r="T14" s="297">
        <v>53.05</v>
      </c>
      <c r="U14" s="297">
        <v>44.82</v>
      </c>
      <c r="V14" s="298">
        <v>69.64</v>
      </c>
      <c r="W14" s="307">
        <v>258.88</v>
      </c>
      <c r="X14" s="297">
        <v>53.63</v>
      </c>
      <c r="Y14" s="297">
        <v>28.34</v>
      </c>
      <c r="Z14" s="297">
        <v>42.24</v>
      </c>
      <c r="AA14" s="298">
        <v>52.02</v>
      </c>
      <c r="AB14" s="307">
        <v>176.25</v>
      </c>
      <c r="AC14" s="298">
        <v>106.92</v>
      </c>
      <c r="AD14" s="299">
        <v>75.150000000000006</v>
      </c>
      <c r="AE14" s="299">
        <v>102.36</v>
      </c>
      <c r="AF14" s="299">
        <v>42.77</v>
      </c>
      <c r="AG14" s="307">
        <v>327.20999999999998</v>
      </c>
      <c r="AH14" s="298">
        <v>77.86</v>
      </c>
      <c r="AI14" s="299">
        <v>39.549999999999997</v>
      </c>
      <c r="AJ14" s="299">
        <v>59.34</v>
      </c>
      <c r="AK14" s="299">
        <v>41.97</v>
      </c>
      <c r="AL14" s="308">
        <v>218.73</v>
      </c>
      <c r="AM14" s="298">
        <v>184.96</v>
      </c>
      <c r="AN14" s="298">
        <v>41.725999999999999</v>
      </c>
      <c r="AO14" s="299">
        <v>79.914000000000016</v>
      </c>
      <c r="AP14" s="299">
        <v>100.16928060999999</v>
      </c>
      <c r="AQ14" s="308">
        <v>406.76928061000001</v>
      </c>
      <c r="AR14" s="308">
        <v>70.639399999999995</v>
      </c>
      <c r="AS14" s="308">
        <v>30</v>
      </c>
    </row>
    <row r="15" spans="1:47" s="166" customFormat="1" ht="15" customHeight="1">
      <c r="A15" s="300"/>
      <c r="B15" s="301" t="s">
        <v>159</v>
      </c>
      <c r="C15" s="302"/>
      <c r="D15" s="309">
        <v>249.44</v>
      </c>
      <c r="E15" s="303">
        <v>346.93</v>
      </c>
      <c r="F15" s="303">
        <v>210.86</v>
      </c>
      <c r="G15" s="303">
        <v>240.82</v>
      </c>
      <c r="H15" s="310">
        <v>1048.07</v>
      </c>
      <c r="I15" s="303">
        <v>262.76</v>
      </c>
      <c r="J15" s="303">
        <v>371.76</v>
      </c>
      <c r="K15" s="303">
        <v>251.83</v>
      </c>
      <c r="L15" s="303">
        <v>244.43</v>
      </c>
      <c r="M15" s="310">
        <v>1130.79</v>
      </c>
      <c r="N15" s="303">
        <v>95.73</v>
      </c>
      <c r="O15" s="303">
        <v>2.65</v>
      </c>
      <c r="P15" s="303">
        <v>73.010000000000005</v>
      </c>
      <c r="Q15" s="304">
        <v>94.77</v>
      </c>
      <c r="R15" s="310">
        <v>266.19</v>
      </c>
      <c r="S15" s="303">
        <v>117.51</v>
      </c>
      <c r="T15" s="303">
        <v>113.09</v>
      </c>
      <c r="U15" s="303">
        <v>145.27000000000001</v>
      </c>
      <c r="V15" s="304">
        <v>282.05</v>
      </c>
      <c r="W15" s="310">
        <v>657.93</v>
      </c>
      <c r="X15" s="303">
        <v>176.92</v>
      </c>
      <c r="Y15" s="303">
        <v>249.7</v>
      </c>
      <c r="Z15" s="303">
        <v>180.4</v>
      </c>
      <c r="AA15" s="304">
        <v>256.27</v>
      </c>
      <c r="AB15" s="310">
        <v>863.3</v>
      </c>
      <c r="AC15" s="304">
        <v>282.14</v>
      </c>
      <c r="AD15" s="305">
        <v>276.45</v>
      </c>
      <c r="AE15" s="305">
        <v>355.94</v>
      </c>
      <c r="AF15" s="305">
        <v>173.33</v>
      </c>
      <c r="AG15" s="310">
        <v>1087.8599999999999</v>
      </c>
      <c r="AH15" s="304">
        <v>267.32</v>
      </c>
      <c r="AI15" s="305">
        <v>199.82</v>
      </c>
      <c r="AJ15" s="305">
        <v>244.95</v>
      </c>
      <c r="AK15" s="305">
        <v>207.64</v>
      </c>
      <c r="AL15" s="311">
        <v>919.74</v>
      </c>
      <c r="AM15" s="304">
        <v>298.16000000000003</v>
      </c>
      <c r="AN15" s="304">
        <v>281.08300000000003</v>
      </c>
      <c r="AO15" s="305">
        <v>367.65700000000004</v>
      </c>
      <c r="AP15" s="305">
        <v>336.18149809999977</v>
      </c>
      <c r="AQ15" s="311">
        <f>AQ9+AQ11+AQ14</f>
        <v>1283.0814980999999</v>
      </c>
      <c r="AR15" s="311">
        <f>AR9+AR11+AR14</f>
        <v>259.61569999999995</v>
      </c>
      <c r="AS15" s="311">
        <f>AS9+AS11+AS14</f>
        <v>285</v>
      </c>
    </row>
    <row r="16" spans="1:47" s="166" customFormat="1" ht="3" customHeight="1">
      <c r="B16" s="213"/>
      <c r="C16" s="213"/>
      <c r="D16" s="212"/>
      <c r="E16" s="212"/>
      <c r="F16" s="212"/>
      <c r="G16" s="212"/>
      <c r="H16" s="211"/>
      <c r="I16" s="212"/>
      <c r="J16" s="212"/>
      <c r="K16" s="212"/>
      <c r="L16" s="212"/>
      <c r="M16" s="211"/>
      <c r="N16" s="212"/>
      <c r="O16" s="212"/>
      <c r="P16" s="212"/>
      <c r="Q16" s="212"/>
      <c r="R16" s="211"/>
      <c r="S16" s="212"/>
      <c r="T16" s="212"/>
      <c r="U16" s="212"/>
      <c r="V16" s="212"/>
      <c r="W16" s="211"/>
      <c r="X16" s="212"/>
      <c r="Y16" s="212"/>
      <c r="Z16" s="212"/>
      <c r="AA16" s="212"/>
      <c r="AB16" s="211"/>
      <c r="AC16" s="212"/>
      <c r="AG16" s="211"/>
      <c r="AH16" s="212"/>
      <c r="AL16" s="211"/>
      <c r="AM16" s="212"/>
      <c r="AN16" s="212"/>
      <c r="AQ16" s="211"/>
      <c r="AR16" s="211"/>
      <c r="AS16" s="211"/>
    </row>
    <row r="17" spans="1:46" s="166" customFormat="1" ht="12.75">
      <c r="D17" s="352"/>
      <c r="H17" s="210"/>
      <c r="I17" s="352"/>
      <c r="M17" s="210"/>
      <c r="R17" s="210"/>
      <c r="W17" s="210"/>
      <c r="X17" s="352"/>
      <c r="AB17" s="210"/>
      <c r="AC17" s="352"/>
      <c r="AG17" s="210"/>
      <c r="AH17" s="352"/>
      <c r="AL17" s="210"/>
      <c r="AM17" s="352"/>
      <c r="AQ17" s="210"/>
      <c r="AR17" s="210"/>
      <c r="AS17" s="210"/>
      <c r="AT17" s="353"/>
    </row>
    <row r="18" spans="1:46" s="166" customFormat="1" ht="15">
      <c r="A18" s="198" t="s">
        <v>160</v>
      </c>
      <c r="B18" s="197"/>
      <c r="C18" s="197"/>
      <c r="D18" s="196"/>
      <c r="E18" s="196"/>
      <c r="F18" s="196"/>
      <c r="G18" s="196"/>
      <c r="H18" s="195"/>
      <c r="I18" s="196"/>
      <c r="J18" s="196"/>
      <c r="K18" s="196"/>
      <c r="L18" s="196"/>
      <c r="M18" s="195"/>
      <c r="N18" s="196"/>
      <c r="O18" s="196"/>
      <c r="P18" s="196"/>
      <c r="Q18" s="196"/>
      <c r="R18" s="195"/>
      <c r="S18" s="196"/>
      <c r="T18" s="196"/>
      <c r="U18" s="196"/>
      <c r="V18" s="196"/>
      <c r="W18" s="195"/>
      <c r="X18" s="196"/>
      <c r="Y18" s="196"/>
      <c r="Z18" s="196"/>
      <c r="AA18" s="196"/>
      <c r="AB18" s="195"/>
      <c r="AC18" s="196"/>
      <c r="AD18" s="196"/>
      <c r="AE18" s="196"/>
      <c r="AF18" s="196"/>
      <c r="AG18" s="195"/>
      <c r="AH18" s="196"/>
      <c r="AI18" s="196"/>
      <c r="AJ18" s="196"/>
      <c r="AK18" s="196"/>
      <c r="AL18" s="195"/>
      <c r="AM18" s="196"/>
      <c r="AN18" s="196"/>
      <c r="AO18" s="196"/>
      <c r="AP18" s="196"/>
      <c r="AQ18" s="195"/>
      <c r="AR18" s="195"/>
      <c r="AS18" s="195"/>
    </row>
    <row r="19" spans="1:46" s="166" customFormat="1" ht="15" customHeight="1">
      <c r="A19" s="186"/>
      <c r="B19" s="189"/>
      <c r="H19" s="176"/>
      <c r="M19" s="176"/>
      <c r="R19" s="176"/>
      <c r="W19" s="176"/>
      <c r="AB19" s="176"/>
      <c r="AG19" s="176"/>
      <c r="AL19" s="176"/>
      <c r="AQ19" s="176"/>
      <c r="AR19" s="176"/>
      <c r="AS19" s="176"/>
    </row>
    <row r="20" spans="1:46" s="166" customFormat="1" ht="15" customHeight="1">
      <c r="B20" s="209" t="s">
        <v>161</v>
      </c>
      <c r="C20" s="209"/>
      <c r="D20" s="59">
        <v>208.1</v>
      </c>
      <c r="E20" s="59">
        <v>316.5</v>
      </c>
      <c r="F20" s="59">
        <v>149.5</v>
      </c>
      <c r="G20" s="59">
        <v>197.6</v>
      </c>
      <c r="H20" s="208">
        <v>861.8</v>
      </c>
      <c r="I20" s="59">
        <v>173.3</v>
      </c>
      <c r="J20" s="59">
        <v>297.017341419199</v>
      </c>
      <c r="K20" s="59">
        <v>185.3</v>
      </c>
      <c r="L20" s="59">
        <v>218.57736747345183</v>
      </c>
      <c r="M20" s="208">
        <v>873.17828253173457</v>
      </c>
      <c r="N20" s="59">
        <v>93.7</v>
      </c>
      <c r="O20" s="207">
        <v>3.2367638291605307</v>
      </c>
      <c r="P20" s="207">
        <v>23.839320229564365</v>
      </c>
      <c r="Q20" s="207">
        <v>20.092230899575377</v>
      </c>
      <c r="R20" s="208">
        <v>140.70131519352051</v>
      </c>
      <c r="S20" s="207">
        <v>21.162609040488817</v>
      </c>
      <c r="T20" s="207">
        <v>90.908576424386666</v>
      </c>
      <c r="U20" s="207">
        <v>115.65690972635585</v>
      </c>
      <c r="V20" s="207">
        <v>286.36564476876919</v>
      </c>
      <c r="W20" s="206">
        <v>514.09373996000056</v>
      </c>
      <c r="X20" s="207">
        <v>158.65674016073734</v>
      </c>
      <c r="Y20" s="207">
        <v>298.06665701767258</v>
      </c>
      <c r="Z20" s="207">
        <v>172.52475247524754</v>
      </c>
      <c r="AA20" s="207">
        <v>251.8</v>
      </c>
      <c r="AB20" s="206">
        <v>878.2</v>
      </c>
      <c r="AC20" s="207">
        <v>195.5</v>
      </c>
      <c r="AD20" s="207">
        <v>281.26837438879062</v>
      </c>
      <c r="AE20" s="254">
        <v>322.79017819075591</v>
      </c>
      <c r="AF20" s="268">
        <v>171.16335436898004</v>
      </c>
      <c r="AG20" s="206">
        <v>970.63774625404483</v>
      </c>
      <c r="AH20" s="207">
        <v>239.4</v>
      </c>
      <c r="AI20" s="207">
        <v>226.8</v>
      </c>
      <c r="AJ20" s="254">
        <v>276.3</v>
      </c>
      <c r="AK20" s="268">
        <v>233.5</v>
      </c>
      <c r="AL20" s="206">
        <v>993</v>
      </c>
      <c r="AM20" s="207">
        <v>130.9</v>
      </c>
      <c r="AN20" s="207">
        <v>363.3</v>
      </c>
      <c r="AO20" s="254">
        <v>351.09999999999991</v>
      </c>
      <c r="AP20" s="268">
        <v>270.98</v>
      </c>
      <c r="AQ20" s="206">
        <v>1116.28</v>
      </c>
      <c r="AR20" s="206">
        <v>209</v>
      </c>
      <c r="AS20" s="206">
        <v>313</v>
      </c>
      <c r="AT20" s="352"/>
    </row>
    <row r="21" spans="1:46" s="166" customFormat="1" ht="15" customHeight="1">
      <c r="B21" s="209" t="s">
        <v>162</v>
      </c>
      <c r="C21" s="209"/>
      <c r="D21" s="59">
        <v>173.2</v>
      </c>
      <c r="E21" s="59">
        <v>199</v>
      </c>
      <c r="F21" s="59">
        <v>141.69999999999999</v>
      </c>
      <c r="G21" s="59">
        <v>120.4</v>
      </c>
      <c r="H21" s="208">
        <v>617.9</v>
      </c>
      <c r="I21" s="59">
        <v>171.8</v>
      </c>
      <c r="J21" s="59">
        <v>208.4986886612904</v>
      </c>
      <c r="K21" s="59">
        <v>120</v>
      </c>
      <c r="L21" s="59">
        <v>79.332348278931761</v>
      </c>
      <c r="M21" s="208">
        <v>566.714790702958</v>
      </c>
      <c r="N21" s="59">
        <v>10.3</v>
      </c>
      <c r="O21" s="207">
        <v>35.368741999999997</v>
      </c>
      <c r="P21" s="207">
        <v>60.718632527841471</v>
      </c>
      <c r="Q21" s="207">
        <v>73.83429142980296</v>
      </c>
      <c r="R21" s="208">
        <v>231.67506685409413</v>
      </c>
      <c r="S21" s="207">
        <v>118.04009129823859</v>
      </c>
      <c r="T21" s="207">
        <v>67.886028348320039</v>
      </c>
      <c r="U21" s="207">
        <v>57.764411655854872</v>
      </c>
      <c r="V21" s="207">
        <v>88.387360515619463</v>
      </c>
      <c r="W21" s="206">
        <v>332.07789181803298</v>
      </c>
      <c r="X21" s="207">
        <v>66.601551141244741</v>
      </c>
      <c r="Y21" s="207">
        <v>38.766689350377398</v>
      </c>
      <c r="Z21" s="207">
        <v>52.731379289166981</v>
      </c>
      <c r="AA21" s="207">
        <v>62.7</v>
      </c>
      <c r="AB21" s="206">
        <v>220.9</v>
      </c>
      <c r="AC21" s="207">
        <v>129.4</v>
      </c>
      <c r="AD21" s="207">
        <v>88.827930927817206</v>
      </c>
      <c r="AE21" s="254">
        <v>123.71965307465511</v>
      </c>
      <c r="AF21" s="268">
        <v>51.49033285358778</v>
      </c>
      <c r="AG21" s="206">
        <v>393.07073095922675</v>
      </c>
      <c r="AH21" s="207">
        <v>93.4</v>
      </c>
      <c r="AI21" s="207">
        <v>47.1</v>
      </c>
      <c r="AJ21" s="254">
        <v>68.099999999999994</v>
      </c>
      <c r="AK21" s="268">
        <v>52.8</v>
      </c>
      <c r="AL21" s="206">
        <v>283</v>
      </c>
      <c r="AM21" s="207">
        <v>238.5</v>
      </c>
      <c r="AN21" s="207">
        <v>56.3</v>
      </c>
      <c r="AO21" s="254">
        <v>103.9</v>
      </c>
      <c r="AP21" s="268">
        <v>133.49</v>
      </c>
      <c r="AQ21" s="206">
        <v>532.19000000000005</v>
      </c>
      <c r="AR21" s="206">
        <v>90.9</v>
      </c>
      <c r="AS21" s="206">
        <v>40</v>
      </c>
      <c r="AT21" s="352"/>
    </row>
    <row r="22" spans="1:46" s="166" customFormat="1" ht="15" customHeight="1">
      <c r="B22" s="170" t="s">
        <v>156</v>
      </c>
      <c r="C22" s="209"/>
      <c r="D22" s="59">
        <v>208.4</v>
      </c>
      <c r="E22" s="59">
        <v>309.7</v>
      </c>
      <c r="F22" s="59">
        <v>186.3</v>
      </c>
      <c r="G22" s="59">
        <v>238.6</v>
      </c>
      <c r="H22" s="208">
        <v>926.4</v>
      </c>
      <c r="I22" s="59">
        <v>204.6</v>
      </c>
      <c r="J22" s="59">
        <v>287.42943253206238</v>
      </c>
      <c r="K22" s="59">
        <v>234.4</v>
      </c>
      <c r="L22" s="59">
        <v>230.51822624641736</v>
      </c>
      <c r="M22" s="208">
        <v>950.33264609548598</v>
      </c>
      <c r="N22" s="59">
        <v>118.6</v>
      </c>
      <c r="O22" s="207">
        <v>25.818774901695882</v>
      </c>
      <c r="P22" s="207">
        <v>85.700650216778527</v>
      </c>
      <c r="Q22" s="207">
        <v>119.18814033467376</v>
      </c>
      <c r="R22" s="208">
        <v>349.81023019815177</v>
      </c>
      <c r="S22" s="207">
        <v>91.630061990405963</v>
      </c>
      <c r="T22" s="207">
        <v>96.807776832459055</v>
      </c>
      <c r="U22" s="207">
        <v>148.5351602991152</v>
      </c>
      <c r="V22" s="207">
        <v>236.40218007161047</v>
      </c>
      <c r="W22" s="206">
        <v>573.37517919359072</v>
      </c>
      <c r="X22" s="207">
        <v>148.79206750835311</v>
      </c>
      <c r="Y22" s="207">
        <v>264.90379134045429</v>
      </c>
      <c r="Z22" s="207">
        <v>177.77824494740017</v>
      </c>
      <c r="AA22" s="207">
        <v>262.8</v>
      </c>
      <c r="AB22" s="206">
        <v>854.4</v>
      </c>
      <c r="AC22" s="207">
        <v>245.8</v>
      </c>
      <c r="AD22" s="207">
        <v>222.69416982370106</v>
      </c>
      <c r="AE22" s="254">
        <v>312.97231701675099</v>
      </c>
      <c r="AF22" s="268">
        <v>144.00881721839889</v>
      </c>
      <c r="AG22" s="206">
        <v>918.69844262716185</v>
      </c>
      <c r="AH22" s="207">
        <v>231.3</v>
      </c>
      <c r="AI22" s="207">
        <v>165.5</v>
      </c>
      <c r="AJ22" s="254">
        <v>178</v>
      </c>
      <c r="AK22" s="268">
        <v>172.2</v>
      </c>
      <c r="AL22" s="206">
        <v>741</v>
      </c>
      <c r="AM22" s="207">
        <v>135.1</v>
      </c>
      <c r="AN22" s="207">
        <v>209.5</v>
      </c>
      <c r="AO22" s="254">
        <v>306.29999999999995</v>
      </c>
      <c r="AP22" s="268">
        <v>260.14999999999998</v>
      </c>
      <c r="AQ22" s="206">
        <v>911.05</v>
      </c>
      <c r="AR22" s="206">
        <v>194.4</v>
      </c>
      <c r="AS22" s="206">
        <v>231</v>
      </c>
      <c r="AT22" s="352"/>
    </row>
    <row r="23" spans="1:46" s="166" customFormat="1" ht="15" customHeight="1">
      <c r="B23" s="205" t="s">
        <v>163</v>
      </c>
      <c r="C23" s="204"/>
      <c r="D23" s="60">
        <v>194</v>
      </c>
      <c r="E23" s="60">
        <v>263</v>
      </c>
      <c r="F23" s="60">
        <v>156.19999999999999</v>
      </c>
      <c r="G23" s="60">
        <v>175.5</v>
      </c>
      <c r="H23" s="203">
        <v>779.1</v>
      </c>
      <c r="I23" s="60">
        <v>181.1</v>
      </c>
      <c r="J23" s="60">
        <v>255.70612264519389</v>
      </c>
      <c r="K23" s="60">
        <v>169.63629751506241</v>
      </c>
      <c r="L23" s="60">
        <v>159.72113672528818</v>
      </c>
      <c r="M23" s="203">
        <v>758.85813264424701</v>
      </c>
      <c r="N23" s="60">
        <v>63.3</v>
      </c>
      <c r="O23" s="202">
        <v>25.366306645488653</v>
      </c>
      <c r="P23" s="202">
        <v>59.363477236156932</v>
      </c>
      <c r="Q23" s="202">
        <v>71.928887859860083</v>
      </c>
      <c r="R23" s="203">
        <v>239.03649637661505</v>
      </c>
      <c r="S23" s="202">
        <v>94.492508197641513</v>
      </c>
      <c r="T23" s="202">
        <v>80.242874763684512</v>
      </c>
      <c r="U23" s="202">
        <v>95.629276612141609</v>
      </c>
      <c r="V23" s="202">
        <v>178.96554430550788</v>
      </c>
      <c r="W23" s="201">
        <v>449.33020387897545</v>
      </c>
      <c r="X23" s="202">
        <v>112.12915864053346</v>
      </c>
      <c r="Y23" s="202">
        <v>169.81547327892497</v>
      </c>
      <c r="Z23" s="202">
        <v>115.62637906099062</v>
      </c>
      <c r="AA23" s="202">
        <v>165.2</v>
      </c>
      <c r="AB23" s="201">
        <v>562.79999999999995</v>
      </c>
      <c r="AC23" s="202">
        <v>176.1</v>
      </c>
      <c r="AD23" s="202">
        <v>172.76369654697399</v>
      </c>
      <c r="AE23" s="255">
        <v>223.702075355164</v>
      </c>
      <c r="AF23" s="269">
        <v>106.48997443133418</v>
      </c>
      <c r="AG23" s="201">
        <v>677.5412640180258</v>
      </c>
      <c r="AH23" s="202">
        <v>167.1</v>
      </c>
      <c r="AI23" s="202">
        <v>124.8</v>
      </c>
      <c r="AJ23" s="255">
        <v>150.5</v>
      </c>
      <c r="AK23" s="269">
        <v>129.9</v>
      </c>
      <c r="AL23" s="201">
        <v>574</v>
      </c>
      <c r="AM23" s="202">
        <v>183.3</v>
      </c>
      <c r="AN23" s="202">
        <v>178.6</v>
      </c>
      <c r="AO23" s="255">
        <v>223.8</v>
      </c>
      <c r="AP23" s="269">
        <v>205.17</v>
      </c>
      <c r="AQ23" s="201">
        <v>790.87</v>
      </c>
      <c r="AR23" s="201">
        <v>152.9</v>
      </c>
      <c r="AS23" s="201">
        <v>194.66666666666666</v>
      </c>
      <c r="AT23" s="352"/>
    </row>
    <row r="24" spans="1:46" s="166" customFormat="1" ht="12.75">
      <c r="A24" s="200" t="s">
        <v>164</v>
      </c>
      <c r="H24" s="199"/>
      <c r="M24" s="199"/>
      <c r="R24" s="176"/>
      <c r="W24" s="176"/>
      <c r="AB24" s="176"/>
      <c r="AG24" s="176"/>
      <c r="AL24" s="176"/>
      <c r="AQ24" s="176"/>
      <c r="AR24" s="176"/>
      <c r="AS24" s="176"/>
    </row>
    <row r="25" spans="1:46" s="166" customFormat="1" ht="15">
      <c r="A25" s="198" t="s">
        <v>165</v>
      </c>
      <c r="B25" s="197"/>
      <c r="C25" s="197"/>
      <c r="D25" s="196"/>
      <c r="E25" s="196"/>
      <c r="F25" s="196"/>
      <c r="G25" s="196"/>
      <c r="H25" s="195"/>
      <c r="I25" s="196"/>
      <c r="J25" s="196"/>
      <c r="K25" s="196"/>
      <c r="L25" s="196"/>
      <c r="M25" s="195"/>
      <c r="N25" s="196"/>
      <c r="O25" s="196"/>
      <c r="P25" s="196"/>
      <c r="Q25" s="196"/>
      <c r="R25" s="195"/>
      <c r="S25" s="196"/>
      <c r="T25" s="196"/>
      <c r="U25" s="196"/>
      <c r="V25" s="196"/>
      <c r="W25" s="195"/>
      <c r="X25" s="196"/>
      <c r="Y25" s="196"/>
      <c r="Z25" s="196"/>
      <c r="AA25" s="196"/>
      <c r="AB25" s="195"/>
      <c r="AC25" s="196"/>
      <c r="AD25" s="196"/>
      <c r="AE25" s="196"/>
      <c r="AF25" s="196"/>
      <c r="AG25" s="195"/>
      <c r="AH25" s="196"/>
      <c r="AI25" s="196"/>
      <c r="AJ25" s="196"/>
      <c r="AK25" s="196"/>
      <c r="AL25" s="195"/>
      <c r="AM25" s="196"/>
      <c r="AN25" s="196"/>
      <c r="AO25" s="196"/>
      <c r="AP25" s="196"/>
      <c r="AQ25" s="195"/>
      <c r="AR25" s="195"/>
      <c r="AS25" s="195"/>
    </row>
    <row r="26" spans="1:46" s="166" customFormat="1" ht="15" customHeight="1">
      <c r="H26" s="176"/>
      <c r="M26" s="176"/>
      <c r="R26" s="176"/>
      <c r="W26" s="176"/>
      <c r="AB26" s="176"/>
      <c r="AG26" s="176"/>
      <c r="AL26" s="176"/>
      <c r="AQ26" s="176"/>
      <c r="AR26" s="176"/>
      <c r="AS26" s="176"/>
    </row>
    <row r="27" spans="1:46" s="166" customFormat="1" ht="15" customHeight="1">
      <c r="B27" s="170" t="s">
        <v>154</v>
      </c>
      <c r="C27" s="170"/>
      <c r="D27" s="173">
        <f t="shared" ref="D27:J27" si="2">D34+D40+D46</f>
        <v>404</v>
      </c>
      <c r="E27" s="173">
        <f t="shared" si="2"/>
        <v>406</v>
      </c>
      <c r="F27" s="173">
        <f t="shared" si="2"/>
        <v>404</v>
      </c>
      <c r="G27" s="173">
        <f t="shared" si="2"/>
        <v>404</v>
      </c>
      <c r="H27" s="172">
        <f t="shared" si="2"/>
        <v>404</v>
      </c>
      <c r="I27" s="173">
        <f t="shared" si="2"/>
        <v>403</v>
      </c>
      <c r="J27" s="173">
        <f t="shared" si="2"/>
        <v>406</v>
      </c>
      <c r="K27" s="174">
        <v>408</v>
      </c>
      <c r="L27" s="174">
        <v>410</v>
      </c>
      <c r="M27" s="172">
        <v>410</v>
      </c>
      <c r="N27" s="173">
        <v>410</v>
      </c>
      <c r="O27" s="173">
        <v>410</v>
      </c>
      <c r="P27" s="173">
        <v>410</v>
      </c>
      <c r="Q27" s="173">
        <v>406</v>
      </c>
      <c r="R27" s="172">
        <v>406</v>
      </c>
      <c r="S27" s="173">
        <v>404</v>
      </c>
      <c r="T27" s="173">
        <v>400</v>
      </c>
      <c r="U27" s="173">
        <v>401</v>
      </c>
      <c r="V27" s="173">
        <v>402</v>
      </c>
      <c r="W27" s="172">
        <v>402</v>
      </c>
      <c r="X27" s="173">
        <v>402</v>
      </c>
      <c r="Y27" s="173">
        <v>403</v>
      </c>
      <c r="Z27" s="173">
        <v>404</v>
      </c>
      <c r="AA27" s="173">
        <v>404</v>
      </c>
      <c r="AB27" s="172">
        <v>404</v>
      </c>
      <c r="AC27" s="173">
        <v>401</v>
      </c>
      <c r="AD27" s="173">
        <v>400</v>
      </c>
      <c r="AE27" s="173">
        <v>400</v>
      </c>
      <c r="AF27" s="173">
        <v>405</v>
      </c>
      <c r="AG27" s="172">
        <v>405</v>
      </c>
      <c r="AH27" s="173">
        <v>405</v>
      </c>
      <c r="AI27" s="173">
        <v>407</v>
      </c>
      <c r="AJ27" s="173">
        <v>410</v>
      </c>
      <c r="AK27" s="173">
        <v>414</v>
      </c>
      <c r="AL27" s="172">
        <v>414</v>
      </c>
      <c r="AM27" s="173">
        <v>416</v>
      </c>
      <c r="AN27" s="173">
        <v>419</v>
      </c>
      <c r="AO27" s="173">
        <v>424</v>
      </c>
      <c r="AP27" s="173">
        <v>430</v>
      </c>
      <c r="AQ27" s="172">
        <f>AP27</f>
        <v>430</v>
      </c>
      <c r="AR27" s="172">
        <v>426</v>
      </c>
      <c r="AS27" s="172">
        <v>426</v>
      </c>
    </row>
    <row r="28" spans="1:46" s="166" customFormat="1" ht="15" customHeight="1">
      <c r="B28" s="170" t="s">
        <v>155</v>
      </c>
      <c r="C28" s="170"/>
      <c r="D28" s="173">
        <f t="shared" ref="D28:J28" si="3">D35+D41+D47</f>
        <v>532</v>
      </c>
      <c r="E28" s="173">
        <f t="shared" si="3"/>
        <v>552</v>
      </c>
      <c r="F28" s="173">
        <f t="shared" si="3"/>
        <v>578</v>
      </c>
      <c r="G28" s="173">
        <f t="shared" si="3"/>
        <v>624</v>
      </c>
      <c r="H28" s="172">
        <f t="shared" si="3"/>
        <v>624</v>
      </c>
      <c r="I28" s="173">
        <f t="shared" si="3"/>
        <v>631</v>
      </c>
      <c r="J28" s="173">
        <f t="shared" si="3"/>
        <v>648</v>
      </c>
      <c r="K28" s="174">
        <v>666</v>
      </c>
      <c r="L28" s="174">
        <v>702</v>
      </c>
      <c r="M28" s="172">
        <v>702</v>
      </c>
      <c r="N28" s="173">
        <v>699</v>
      </c>
      <c r="O28" s="173">
        <v>699</v>
      </c>
      <c r="P28" s="173">
        <v>710</v>
      </c>
      <c r="Q28" s="173">
        <v>729</v>
      </c>
      <c r="R28" s="172">
        <v>729</v>
      </c>
      <c r="S28" s="173">
        <v>734</v>
      </c>
      <c r="T28" s="173">
        <v>743</v>
      </c>
      <c r="U28" s="173">
        <v>752</v>
      </c>
      <c r="V28" s="173">
        <v>768</v>
      </c>
      <c r="W28" s="172">
        <v>768</v>
      </c>
      <c r="X28" s="173">
        <v>776</v>
      </c>
      <c r="Y28" s="173">
        <v>773</v>
      </c>
      <c r="Z28" s="173">
        <v>776</v>
      </c>
      <c r="AA28" s="173">
        <v>778</v>
      </c>
      <c r="AB28" s="172">
        <v>778</v>
      </c>
      <c r="AC28" s="173">
        <v>777</v>
      </c>
      <c r="AD28" s="173">
        <v>779</v>
      </c>
      <c r="AE28" s="173">
        <v>783</v>
      </c>
      <c r="AF28" s="173">
        <v>791</v>
      </c>
      <c r="AG28" s="172">
        <v>791</v>
      </c>
      <c r="AH28" s="173">
        <v>791</v>
      </c>
      <c r="AI28" s="173">
        <v>790</v>
      </c>
      <c r="AJ28" s="173">
        <v>795</v>
      </c>
      <c r="AK28" s="173">
        <v>796</v>
      </c>
      <c r="AL28" s="172">
        <v>796</v>
      </c>
      <c r="AM28" s="173">
        <v>793</v>
      </c>
      <c r="AN28" s="173">
        <v>796</v>
      </c>
      <c r="AO28" s="173">
        <v>787</v>
      </c>
      <c r="AP28" s="173">
        <v>797</v>
      </c>
      <c r="AQ28" s="172">
        <f t="shared" ref="AQ28:AQ30" si="4">AP28</f>
        <v>797</v>
      </c>
      <c r="AR28" s="172">
        <v>798</v>
      </c>
      <c r="AS28" s="172">
        <v>800</v>
      </c>
    </row>
    <row r="29" spans="1:46" s="166" customFormat="1" ht="15" customHeight="1">
      <c r="B29" s="170" t="s">
        <v>156</v>
      </c>
      <c r="C29" s="170"/>
      <c r="D29" s="193">
        <f t="shared" ref="D29:J29" si="5">D36+D42+D48</f>
        <v>350</v>
      </c>
      <c r="E29" s="193">
        <f t="shared" si="5"/>
        <v>356</v>
      </c>
      <c r="F29" s="193">
        <f t="shared" si="5"/>
        <v>364</v>
      </c>
      <c r="G29" s="193">
        <f t="shared" si="5"/>
        <v>381</v>
      </c>
      <c r="H29" s="192">
        <f t="shared" si="5"/>
        <v>381</v>
      </c>
      <c r="I29" s="193">
        <f t="shared" si="5"/>
        <v>386</v>
      </c>
      <c r="J29" s="193">
        <f t="shared" si="5"/>
        <v>391</v>
      </c>
      <c r="K29" s="194">
        <v>399</v>
      </c>
      <c r="L29" s="194">
        <v>417</v>
      </c>
      <c r="M29" s="192">
        <v>417</v>
      </c>
      <c r="N29" s="193">
        <v>417</v>
      </c>
      <c r="O29" s="193">
        <v>418</v>
      </c>
      <c r="P29" s="193">
        <v>422</v>
      </c>
      <c r="Q29" s="193">
        <v>427</v>
      </c>
      <c r="R29" s="192">
        <v>427</v>
      </c>
      <c r="S29" s="193">
        <v>429</v>
      </c>
      <c r="T29" s="193">
        <v>426</v>
      </c>
      <c r="U29" s="193">
        <v>427</v>
      </c>
      <c r="V29" s="193">
        <v>429</v>
      </c>
      <c r="W29" s="192">
        <v>429</v>
      </c>
      <c r="X29" s="193">
        <v>428</v>
      </c>
      <c r="Y29" s="193">
        <v>434</v>
      </c>
      <c r="Z29" s="193">
        <v>442</v>
      </c>
      <c r="AA29" s="193">
        <v>451</v>
      </c>
      <c r="AB29" s="192">
        <v>451</v>
      </c>
      <c r="AC29" s="193">
        <f>1631-AC28-AC27</f>
        <v>453</v>
      </c>
      <c r="AD29" s="193">
        <v>459</v>
      </c>
      <c r="AE29" s="193">
        <v>468</v>
      </c>
      <c r="AF29" s="193">
        <v>497</v>
      </c>
      <c r="AG29" s="192">
        <v>497</v>
      </c>
      <c r="AH29" s="193">
        <v>501</v>
      </c>
      <c r="AI29" s="193">
        <v>508</v>
      </c>
      <c r="AJ29" s="193">
        <v>509</v>
      </c>
      <c r="AK29" s="193">
        <v>525</v>
      </c>
      <c r="AL29" s="192">
        <v>525</v>
      </c>
      <c r="AM29" s="193">
        <v>529</v>
      </c>
      <c r="AN29" s="193">
        <v>535</v>
      </c>
      <c r="AO29" s="193">
        <v>548</v>
      </c>
      <c r="AP29" s="193">
        <v>569</v>
      </c>
      <c r="AQ29" s="192">
        <f t="shared" si="4"/>
        <v>569</v>
      </c>
      <c r="AR29" s="192">
        <v>574</v>
      </c>
      <c r="AS29" s="192">
        <v>583</v>
      </c>
      <c r="AT29" s="355"/>
    </row>
    <row r="30" spans="1:46" s="166" customFormat="1" ht="15" customHeight="1">
      <c r="B30" s="171" t="s">
        <v>157</v>
      </c>
      <c r="C30" s="170"/>
      <c r="D30" s="190">
        <f t="shared" ref="D30:AB30" si="6">SUM(D27:D29)</f>
        <v>1286</v>
      </c>
      <c r="E30" s="190">
        <f t="shared" si="6"/>
        <v>1314</v>
      </c>
      <c r="F30" s="190">
        <f t="shared" si="6"/>
        <v>1346</v>
      </c>
      <c r="G30" s="190">
        <f t="shared" si="6"/>
        <v>1409</v>
      </c>
      <c r="H30" s="167">
        <f t="shared" si="6"/>
        <v>1409</v>
      </c>
      <c r="I30" s="190">
        <f t="shared" si="6"/>
        <v>1420</v>
      </c>
      <c r="J30" s="190">
        <f t="shared" si="6"/>
        <v>1445</v>
      </c>
      <c r="K30" s="191">
        <f t="shared" si="6"/>
        <v>1473</v>
      </c>
      <c r="L30" s="191">
        <f t="shared" si="6"/>
        <v>1529</v>
      </c>
      <c r="M30" s="167">
        <f t="shared" si="6"/>
        <v>1529</v>
      </c>
      <c r="N30" s="190">
        <f t="shared" si="6"/>
        <v>1526</v>
      </c>
      <c r="O30" s="190">
        <f t="shared" si="6"/>
        <v>1527</v>
      </c>
      <c r="P30" s="190">
        <f t="shared" si="6"/>
        <v>1542</v>
      </c>
      <c r="Q30" s="190">
        <f t="shared" si="6"/>
        <v>1562</v>
      </c>
      <c r="R30" s="167">
        <f t="shared" si="6"/>
        <v>1562</v>
      </c>
      <c r="S30" s="190">
        <f t="shared" si="6"/>
        <v>1567</v>
      </c>
      <c r="T30" s="190">
        <f t="shared" si="6"/>
        <v>1569</v>
      </c>
      <c r="U30" s="190">
        <f t="shared" si="6"/>
        <v>1580</v>
      </c>
      <c r="V30" s="190">
        <f t="shared" si="6"/>
        <v>1599</v>
      </c>
      <c r="W30" s="167">
        <f t="shared" si="6"/>
        <v>1599</v>
      </c>
      <c r="X30" s="190">
        <f t="shared" si="6"/>
        <v>1606</v>
      </c>
      <c r="Y30" s="190">
        <f t="shared" si="6"/>
        <v>1610</v>
      </c>
      <c r="Z30" s="190">
        <f t="shared" si="6"/>
        <v>1622</v>
      </c>
      <c r="AA30" s="190">
        <f t="shared" si="6"/>
        <v>1633</v>
      </c>
      <c r="AB30" s="167">
        <f t="shared" si="6"/>
        <v>1633</v>
      </c>
      <c r="AC30" s="190">
        <f t="shared" ref="AC30:AH30" si="7">SUM(AC27:AC29)</f>
        <v>1631</v>
      </c>
      <c r="AD30" s="190">
        <f t="shared" si="7"/>
        <v>1638</v>
      </c>
      <c r="AE30" s="190">
        <f t="shared" si="7"/>
        <v>1651</v>
      </c>
      <c r="AF30" s="190">
        <f t="shared" si="7"/>
        <v>1693</v>
      </c>
      <c r="AG30" s="167">
        <f t="shared" si="7"/>
        <v>1693</v>
      </c>
      <c r="AH30" s="190">
        <f t="shared" si="7"/>
        <v>1697</v>
      </c>
      <c r="AI30" s="190">
        <f t="shared" ref="AI30:AO30" si="8">SUM(AI27:AI29)</f>
        <v>1705</v>
      </c>
      <c r="AJ30" s="190">
        <f t="shared" si="8"/>
        <v>1714</v>
      </c>
      <c r="AK30" s="190">
        <f t="shared" si="8"/>
        <v>1735</v>
      </c>
      <c r="AL30" s="167">
        <f t="shared" si="8"/>
        <v>1735</v>
      </c>
      <c r="AM30" s="190">
        <f t="shared" si="8"/>
        <v>1738</v>
      </c>
      <c r="AN30" s="190">
        <f t="shared" si="8"/>
        <v>1750</v>
      </c>
      <c r="AO30" s="190">
        <f t="shared" si="8"/>
        <v>1759</v>
      </c>
      <c r="AP30" s="190">
        <f>SUM(AP27:AP29)</f>
        <v>1796</v>
      </c>
      <c r="AQ30" s="167">
        <f t="shared" si="4"/>
        <v>1796</v>
      </c>
      <c r="AR30" s="167">
        <f t="shared" ref="AR30:AS30" si="9">SUM(AR27:AR29)</f>
        <v>1798</v>
      </c>
      <c r="AS30" s="167">
        <f t="shared" si="9"/>
        <v>1809</v>
      </c>
    </row>
    <row r="31" spans="1:46" s="166" customFormat="1" ht="15" customHeight="1">
      <c r="D31" s="184"/>
      <c r="E31" s="184"/>
      <c r="F31" s="184"/>
      <c r="G31" s="184"/>
      <c r="H31" s="176"/>
      <c r="I31" s="184"/>
      <c r="J31" s="184"/>
      <c r="K31" s="185"/>
      <c r="L31" s="185"/>
      <c r="M31" s="176"/>
      <c r="N31" s="184"/>
      <c r="O31" s="184"/>
      <c r="P31" s="184"/>
      <c r="Q31" s="184"/>
      <c r="R31" s="176"/>
      <c r="S31" s="184"/>
      <c r="T31" s="184"/>
      <c r="U31" s="184"/>
      <c r="V31" s="184"/>
      <c r="W31" s="176"/>
      <c r="X31" s="184"/>
      <c r="Y31" s="184"/>
      <c r="Z31" s="184"/>
      <c r="AA31" s="184"/>
      <c r="AB31" s="176"/>
      <c r="AC31" s="184"/>
      <c r="AD31" s="184"/>
      <c r="AE31" s="184"/>
      <c r="AF31" s="184"/>
      <c r="AG31" s="175"/>
      <c r="AH31" s="184"/>
      <c r="AI31" s="184"/>
      <c r="AJ31" s="184"/>
      <c r="AK31" s="184"/>
      <c r="AL31" s="315"/>
      <c r="AM31" s="184"/>
      <c r="AN31" s="184"/>
      <c r="AO31" s="184"/>
      <c r="AP31" s="184"/>
      <c r="AQ31" s="315"/>
      <c r="AR31" s="315"/>
      <c r="AS31" s="315"/>
    </row>
    <row r="32" spans="1:46" s="166" customFormat="1" ht="15" customHeight="1">
      <c r="B32" s="189" t="s">
        <v>166</v>
      </c>
      <c r="C32" s="187"/>
      <c r="D32" s="187"/>
      <c r="E32" s="187"/>
      <c r="F32" s="187"/>
      <c r="G32" s="187"/>
      <c r="H32" s="176"/>
      <c r="I32" s="187"/>
      <c r="J32" s="187"/>
      <c r="K32" s="188"/>
      <c r="L32" s="188"/>
      <c r="M32" s="176"/>
      <c r="N32" s="187"/>
      <c r="O32" s="187"/>
      <c r="P32" s="187"/>
      <c r="Q32" s="187"/>
      <c r="R32" s="176"/>
      <c r="S32" s="187"/>
      <c r="T32" s="187"/>
      <c r="U32" s="187"/>
      <c r="V32" s="187"/>
      <c r="W32" s="176"/>
      <c r="X32" s="187"/>
      <c r="Y32" s="187"/>
      <c r="Z32" s="187"/>
      <c r="AA32" s="187"/>
      <c r="AB32" s="176"/>
      <c r="AC32" s="187"/>
      <c r="AD32" s="187"/>
      <c r="AE32" s="187"/>
      <c r="AF32" s="187"/>
      <c r="AG32" s="176"/>
      <c r="AH32" s="187"/>
      <c r="AI32" s="187"/>
      <c r="AJ32" s="187"/>
      <c r="AK32" s="187"/>
      <c r="AL32" s="176"/>
      <c r="AM32" s="187"/>
      <c r="AN32" s="321"/>
      <c r="AO32" s="187"/>
      <c r="AP32" s="187"/>
      <c r="AQ32" s="176"/>
      <c r="AR32" s="176"/>
      <c r="AS32" s="176"/>
    </row>
    <row r="33" spans="2:45" s="166" customFormat="1" ht="20.25" customHeight="1">
      <c r="B33" s="186" t="s">
        <v>167</v>
      </c>
      <c r="C33" s="186"/>
      <c r="D33" s="184"/>
      <c r="E33" s="184"/>
      <c r="F33" s="184"/>
      <c r="G33" s="184"/>
      <c r="H33" s="176"/>
      <c r="I33" s="184"/>
      <c r="J33" s="184"/>
      <c r="K33" s="185"/>
      <c r="L33" s="185"/>
      <c r="M33" s="176"/>
      <c r="N33" s="184"/>
      <c r="O33" s="184"/>
      <c r="P33" s="184"/>
      <c r="Q33" s="184"/>
      <c r="R33" s="176"/>
      <c r="S33" s="184"/>
      <c r="T33" s="184"/>
      <c r="U33" s="184"/>
      <c r="V33" s="184"/>
      <c r="W33" s="176"/>
      <c r="X33" s="184"/>
      <c r="Y33" s="184"/>
      <c r="Z33" s="184"/>
      <c r="AA33" s="184"/>
      <c r="AB33" s="176"/>
      <c r="AC33" s="184"/>
      <c r="AD33" s="184"/>
      <c r="AE33" s="184"/>
      <c r="AF33" s="184"/>
      <c r="AG33" s="176"/>
      <c r="AH33" s="184"/>
      <c r="AI33" s="184"/>
      <c r="AJ33" s="184"/>
      <c r="AK33" s="184"/>
      <c r="AL33" s="176"/>
      <c r="AM33" s="184"/>
      <c r="AN33" s="184"/>
      <c r="AO33" s="184"/>
      <c r="AP33" s="184"/>
      <c r="AQ33" s="176"/>
      <c r="AR33" s="176"/>
      <c r="AS33" s="176"/>
    </row>
    <row r="34" spans="2:45" s="166" customFormat="1" ht="15" customHeight="1">
      <c r="B34" s="170" t="s">
        <v>154</v>
      </c>
      <c r="C34" s="170"/>
      <c r="D34" s="173">
        <v>273</v>
      </c>
      <c r="E34" s="173">
        <v>274</v>
      </c>
      <c r="F34" s="173">
        <v>272</v>
      </c>
      <c r="G34" s="173">
        <v>273</v>
      </c>
      <c r="H34" s="172">
        <v>273</v>
      </c>
      <c r="I34" s="173">
        <v>273</v>
      </c>
      <c r="J34" s="173">
        <v>275</v>
      </c>
      <c r="K34" s="174">
        <v>276</v>
      </c>
      <c r="L34" s="174">
        <v>277</v>
      </c>
      <c r="M34" s="172">
        <v>277</v>
      </c>
      <c r="N34" s="173">
        <v>278</v>
      </c>
      <c r="O34" s="173">
        <v>278</v>
      </c>
      <c r="P34" s="173">
        <v>279</v>
      </c>
      <c r="Q34" s="173">
        <v>276</v>
      </c>
      <c r="R34" s="172">
        <v>276</v>
      </c>
      <c r="S34" s="173">
        <v>275</v>
      </c>
      <c r="T34" s="173">
        <v>273</v>
      </c>
      <c r="U34" s="173">
        <v>274</v>
      </c>
      <c r="V34" s="173">
        <v>274</v>
      </c>
      <c r="W34" s="172">
        <v>274</v>
      </c>
      <c r="X34" s="173">
        <v>273</v>
      </c>
      <c r="Y34" s="173">
        <v>277</v>
      </c>
      <c r="Z34" s="173">
        <v>276</v>
      </c>
      <c r="AA34" s="173">
        <v>276</v>
      </c>
      <c r="AB34" s="172">
        <v>276</v>
      </c>
      <c r="AC34" s="173">
        <v>274</v>
      </c>
      <c r="AD34" s="173">
        <v>271</v>
      </c>
      <c r="AE34" s="173">
        <v>271</v>
      </c>
      <c r="AF34" s="173">
        <v>272</v>
      </c>
      <c r="AG34" s="172">
        <v>272</v>
      </c>
      <c r="AH34" s="173">
        <v>272</v>
      </c>
      <c r="AI34" s="173">
        <v>271</v>
      </c>
      <c r="AJ34" s="173">
        <v>275</v>
      </c>
      <c r="AK34" s="173">
        <v>275</v>
      </c>
      <c r="AL34" s="172">
        <v>275</v>
      </c>
      <c r="AM34" s="173">
        <v>274</v>
      </c>
      <c r="AN34" s="173">
        <v>276</v>
      </c>
      <c r="AO34" s="173">
        <v>278</v>
      </c>
      <c r="AP34" s="173">
        <v>278</v>
      </c>
      <c r="AQ34" s="172">
        <f t="shared" ref="AQ34:AQ37" si="10">AP34</f>
        <v>278</v>
      </c>
      <c r="AR34" s="172">
        <v>277</v>
      </c>
      <c r="AS34" s="172">
        <v>275</v>
      </c>
    </row>
    <row r="35" spans="2:45" s="166" customFormat="1" ht="15" customHeight="1">
      <c r="B35" s="170" t="s">
        <v>155</v>
      </c>
      <c r="C35" s="170"/>
      <c r="D35" s="173">
        <v>260</v>
      </c>
      <c r="E35" s="173">
        <v>275</v>
      </c>
      <c r="F35" s="173">
        <v>289</v>
      </c>
      <c r="G35" s="173">
        <v>316</v>
      </c>
      <c r="H35" s="172">
        <v>316</v>
      </c>
      <c r="I35" s="173">
        <v>319</v>
      </c>
      <c r="J35" s="173">
        <v>328</v>
      </c>
      <c r="K35" s="174">
        <v>339</v>
      </c>
      <c r="L35" s="174">
        <v>357</v>
      </c>
      <c r="M35" s="172">
        <v>357</v>
      </c>
      <c r="N35" s="173">
        <v>358</v>
      </c>
      <c r="O35" s="173">
        <v>358</v>
      </c>
      <c r="P35" s="173">
        <v>365</v>
      </c>
      <c r="Q35" s="173">
        <v>376</v>
      </c>
      <c r="R35" s="172">
        <v>376</v>
      </c>
      <c r="S35" s="173">
        <v>380</v>
      </c>
      <c r="T35" s="173">
        <v>384</v>
      </c>
      <c r="U35" s="173">
        <v>389</v>
      </c>
      <c r="V35" s="173">
        <v>392</v>
      </c>
      <c r="W35" s="172">
        <v>392</v>
      </c>
      <c r="X35" s="173">
        <v>397</v>
      </c>
      <c r="Y35" s="173">
        <v>398</v>
      </c>
      <c r="Z35" s="173">
        <v>400</v>
      </c>
      <c r="AA35" s="173">
        <v>401</v>
      </c>
      <c r="AB35" s="172">
        <v>401</v>
      </c>
      <c r="AC35" s="173">
        <v>401</v>
      </c>
      <c r="AD35" s="173">
        <v>402</v>
      </c>
      <c r="AE35" s="173">
        <v>403</v>
      </c>
      <c r="AF35" s="173">
        <v>410</v>
      </c>
      <c r="AG35" s="172">
        <v>410</v>
      </c>
      <c r="AH35" s="173">
        <v>413</v>
      </c>
      <c r="AI35" s="173">
        <v>379</v>
      </c>
      <c r="AJ35" s="173">
        <v>381</v>
      </c>
      <c r="AK35" s="173">
        <v>385</v>
      </c>
      <c r="AL35" s="172">
        <v>385</v>
      </c>
      <c r="AM35" s="173">
        <v>385</v>
      </c>
      <c r="AN35" s="173">
        <v>388</v>
      </c>
      <c r="AO35" s="173">
        <v>387</v>
      </c>
      <c r="AP35" s="173">
        <v>393</v>
      </c>
      <c r="AQ35" s="172">
        <f t="shared" si="10"/>
        <v>393</v>
      </c>
      <c r="AR35" s="172">
        <v>395</v>
      </c>
      <c r="AS35" s="172">
        <v>397</v>
      </c>
    </row>
    <row r="36" spans="2:45" s="166" customFormat="1" ht="15" customHeight="1">
      <c r="B36" s="170" t="s">
        <v>156</v>
      </c>
      <c r="C36" s="170"/>
      <c r="D36" s="173">
        <v>77</v>
      </c>
      <c r="E36" s="173">
        <v>79</v>
      </c>
      <c r="F36" s="173">
        <v>80</v>
      </c>
      <c r="G36" s="173">
        <v>85</v>
      </c>
      <c r="H36" s="172">
        <v>85</v>
      </c>
      <c r="I36" s="173">
        <v>89</v>
      </c>
      <c r="J36" s="173">
        <v>90</v>
      </c>
      <c r="K36" s="174">
        <v>91</v>
      </c>
      <c r="L36" s="174">
        <v>97</v>
      </c>
      <c r="M36" s="172">
        <v>97</v>
      </c>
      <c r="N36" s="173">
        <v>95</v>
      </c>
      <c r="O36" s="173">
        <v>94</v>
      </c>
      <c r="P36" s="173">
        <v>98</v>
      </c>
      <c r="Q36" s="173">
        <v>98</v>
      </c>
      <c r="R36" s="172">
        <v>98</v>
      </c>
      <c r="S36" s="173">
        <v>98</v>
      </c>
      <c r="T36" s="173">
        <v>97</v>
      </c>
      <c r="U36" s="173">
        <v>97</v>
      </c>
      <c r="V36" s="173">
        <v>97</v>
      </c>
      <c r="W36" s="172">
        <v>97</v>
      </c>
      <c r="X36" s="173">
        <v>97</v>
      </c>
      <c r="Y36" s="173">
        <v>99</v>
      </c>
      <c r="Z36" s="173">
        <v>100</v>
      </c>
      <c r="AA36" s="173">
        <v>103</v>
      </c>
      <c r="AB36" s="172">
        <v>103</v>
      </c>
      <c r="AC36" s="173">
        <v>103</v>
      </c>
      <c r="AD36" s="173">
        <v>96</v>
      </c>
      <c r="AE36" s="173">
        <v>97</v>
      </c>
      <c r="AF36" s="173">
        <v>104</v>
      </c>
      <c r="AG36" s="172">
        <v>104</v>
      </c>
      <c r="AH36" s="173">
        <v>106</v>
      </c>
      <c r="AI36" s="173">
        <v>110</v>
      </c>
      <c r="AJ36" s="173">
        <v>109</v>
      </c>
      <c r="AK36" s="173">
        <v>111</v>
      </c>
      <c r="AL36" s="172">
        <v>111</v>
      </c>
      <c r="AM36" s="173">
        <v>113</v>
      </c>
      <c r="AN36" s="173">
        <v>116</v>
      </c>
      <c r="AO36" s="173">
        <v>121</v>
      </c>
      <c r="AP36" s="173">
        <v>122</v>
      </c>
      <c r="AQ36" s="172">
        <f t="shared" si="10"/>
        <v>122</v>
      </c>
      <c r="AR36" s="172">
        <v>125</v>
      </c>
      <c r="AS36" s="172">
        <v>127</v>
      </c>
    </row>
    <row r="37" spans="2:45" s="166" customFormat="1" ht="15" customHeight="1">
      <c r="B37" s="171" t="s">
        <v>157</v>
      </c>
      <c r="C37" s="170"/>
      <c r="D37" s="168">
        <f t="shared" ref="D37:AC37" si="11">SUM(D34:D36)</f>
        <v>610</v>
      </c>
      <c r="E37" s="168">
        <f t="shared" si="11"/>
        <v>628</v>
      </c>
      <c r="F37" s="168">
        <f t="shared" si="11"/>
        <v>641</v>
      </c>
      <c r="G37" s="168">
        <f t="shared" si="11"/>
        <v>674</v>
      </c>
      <c r="H37" s="167">
        <f t="shared" si="11"/>
        <v>674</v>
      </c>
      <c r="I37" s="168">
        <f t="shared" si="11"/>
        <v>681</v>
      </c>
      <c r="J37" s="168">
        <f t="shared" si="11"/>
        <v>693</v>
      </c>
      <c r="K37" s="169">
        <f t="shared" si="11"/>
        <v>706</v>
      </c>
      <c r="L37" s="169">
        <f t="shared" si="11"/>
        <v>731</v>
      </c>
      <c r="M37" s="167">
        <f t="shared" si="11"/>
        <v>731</v>
      </c>
      <c r="N37" s="168">
        <f t="shared" si="11"/>
        <v>731</v>
      </c>
      <c r="O37" s="168">
        <f t="shared" si="11"/>
        <v>730</v>
      </c>
      <c r="P37" s="168">
        <f t="shared" si="11"/>
        <v>742</v>
      </c>
      <c r="Q37" s="168">
        <f t="shared" si="11"/>
        <v>750</v>
      </c>
      <c r="R37" s="167">
        <f t="shared" si="11"/>
        <v>750</v>
      </c>
      <c r="S37" s="168">
        <f t="shared" si="11"/>
        <v>753</v>
      </c>
      <c r="T37" s="168">
        <f t="shared" si="11"/>
        <v>754</v>
      </c>
      <c r="U37" s="168">
        <f t="shared" si="11"/>
        <v>760</v>
      </c>
      <c r="V37" s="168">
        <f t="shared" si="11"/>
        <v>763</v>
      </c>
      <c r="W37" s="167">
        <f t="shared" si="11"/>
        <v>763</v>
      </c>
      <c r="X37" s="168">
        <f t="shared" si="11"/>
        <v>767</v>
      </c>
      <c r="Y37" s="168">
        <f t="shared" si="11"/>
        <v>774</v>
      </c>
      <c r="Z37" s="168">
        <f t="shared" si="11"/>
        <v>776</v>
      </c>
      <c r="AA37" s="168">
        <f t="shared" si="11"/>
        <v>780</v>
      </c>
      <c r="AB37" s="167">
        <f t="shared" si="11"/>
        <v>780</v>
      </c>
      <c r="AC37" s="168">
        <f t="shared" si="11"/>
        <v>778</v>
      </c>
      <c r="AD37" s="168">
        <f t="shared" ref="AD37:AI37" si="12">SUM(AD34:AD36)</f>
        <v>769</v>
      </c>
      <c r="AE37" s="168">
        <f t="shared" si="12"/>
        <v>771</v>
      </c>
      <c r="AF37" s="168">
        <f t="shared" si="12"/>
        <v>786</v>
      </c>
      <c r="AG37" s="167">
        <f t="shared" si="12"/>
        <v>786</v>
      </c>
      <c r="AH37" s="168">
        <f t="shared" si="12"/>
        <v>791</v>
      </c>
      <c r="AI37" s="168">
        <f t="shared" si="12"/>
        <v>760</v>
      </c>
      <c r="AJ37" s="168">
        <f t="shared" ref="AJ37:AO37" si="13">SUM(AJ34:AJ36)</f>
        <v>765</v>
      </c>
      <c r="AK37" s="168">
        <f t="shared" si="13"/>
        <v>771</v>
      </c>
      <c r="AL37" s="167">
        <f t="shared" si="13"/>
        <v>771</v>
      </c>
      <c r="AM37" s="168">
        <f t="shared" si="13"/>
        <v>772</v>
      </c>
      <c r="AN37" s="168">
        <f t="shared" si="13"/>
        <v>780</v>
      </c>
      <c r="AO37" s="168">
        <f t="shared" si="13"/>
        <v>786</v>
      </c>
      <c r="AP37" s="168">
        <f>SUM(AP34:AP36)</f>
        <v>793</v>
      </c>
      <c r="AQ37" s="167">
        <f t="shared" si="10"/>
        <v>793</v>
      </c>
      <c r="AR37" s="167">
        <f>SUM(AR34:AR36)</f>
        <v>797</v>
      </c>
      <c r="AS37" s="167">
        <f>SUM(AS34:AS36)</f>
        <v>799</v>
      </c>
    </row>
    <row r="38" spans="2:45" s="166" customFormat="1" ht="15" customHeight="1">
      <c r="B38" s="171"/>
      <c r="C38" s="170"/>
      <c r="D38" s="182"/>
      <c r="E38" s="182"/>
      <c r="F38" s="182"/>
      <c r="G38" s="182"/>
      <c r="H38" s="176"/>
      <c r="I38" s="182"/>
      <c r="J38" s="182"/>
      <c r="K38" s="183"/>
      <c r="L38" s="183"/>
      <c r="M38" s="176"/>
      <c r="N38" s="182"/>
      <c r="O38" s="182"/>
      <c r="P38" s="182"/>
      <c r="Q38" s="182"/>
      <c r="R38" s="176"/>
      <c r="S38" s="182"/>
      <c r="T38" s="182"/>
      <c r="U38" s="182"/>
      <c r="V38" s="182"/>
      <c r="W38" s="176"/>
      <c r="X38" s="182"/>
      <c r="Y38" s="182"/>
      <c r="Z38" s="182"/>
      <c r="AA38" s="182"/>
      <c r="AB38" s="176"/>
      <c r="AC38" s="182"/>
      <c r="AD38" s="182"/>
      <c r="AE38" s="182"/>
      <c r="AF38" s="182"/>
      <c r="AG38" s="176"/>
      <c r="AH38" s="182"/>
      <c r="AI38" s="182"/>
      <c r="AJ38" s="182"/>
      <c r="AK38" s="182"/>
      <c r="AL38" s="176"/>
      <c r="AM38" s="182"/>
      <c r="AN38" s="182"/>
      <c r="AO38" s="182"/>
      <c r="AP38" s="182"/>
      <c r="AQ38" s="176"/>
      <c r="AR38" s="176"/>
      <c r="AS38" s="176"/>
    </row>
    <row r="39" spans="2:45" s="166" customFormat="1" ht="20.25" customHeight="1">
      <c r="B39" s="179" t="s">
        <v>168</v>
      </c>
      <c r="C39" s="179"/>
      <c r="D39" s="177"/>
      <c r="E39" s="177"/>
      <c r="F39" s="177"/>
      <c r="G39" s="177"/>
      <c r="H39" s="176"/>
      <c r="I39" s="177"/>
      <c r="J39" s="177"/>
      <c r="K39" s="178"/>
      <c r="L39" s="178"/>
      <c r="M39" s="176"/>
      <c r="N39" s="177"/>
      <c r="O39" s="177"/>
      <c r="P39" s="177"/>
      <c r="Q39" s="177"/>
      <c r="R39" s="176"/>
      <c r="S39" s="177"/>
      <c r="T39" s="177"/>
      <c r="U39" s="177"/>
      <c r="V39" s="177"/>
      <c r="W39" s="176"/>
      <c r="X39" s="177"/>
      <c r="Y39" s="177"/>
      <c r="Z39" s="177"/>
      <c r="AA39" s="177"/>
      <c r="AB39" s="176"/>
      <c r="AC39" s="177"/>
      <c r="AD39" s="177"/>
      <c r="AE39" s="177"/>
      <c r="AF39" s="177"/>
      <c r="AG39" s="176"/>
      <c r="AH39" s="177"/>
      <c r="AI39" s="177"/>
      <c r="AJ39" s="177"/>
      <c r="AK39" s="177"/>
      <c r="AL39" s="176"/>
      <c r="AM39" s="177"/>
      <c r="AN39" s="177"/>
      <c r="AO39" s="177"/>
      <c r="AP39" s="177"/>
      <c r="AQ39" s="176"/>
      <c r="AR39" s="176"/>
      <c r="AS39" s="176"/>
    </row>
    <row r="40" spans="2:45" s="166" customFormat="1" ht="15" customHeight="1">
      <c r="B40" s="170" t="s">
        <v>154</v>
      </c>
      <c r="C40" s="170"/>
      <c r="D40" s="173">
        <v>5</v>
      </c>
      <c r="E40" s="173">
        <v>5</v>
      </c>
      <c r="F40" s="173">
        <v>5</v>
      </c>
      <c r="G40" s="173">
        <v>5</v>
      </c>
      <c r="H40" s="172">
        <v>5</v>
      </c>
      <c r="I40" s="173">
        <v>5</v>
      </c>
      <c r="J40" s="173">
        <v>5</v>
      </c>
      <c r="K40" s="174">
        <v>5</v>
      </c>
      <c r="L40" s="174">
        <v>5</v>
      </c>
      <c r="M40" s="172">
        <v>5</v>
      </c>
      <c r="N40" s="173">
        <v>5</v>
      </c>
      <c r="O40" s="173">
        <v>5</v>
      </c>
      <c r="P40" s="173">
        <v>5</v>
      </c>
      <c r="Q40" s="173">
        <v>5</v>
      </c>
      <c r="R40" s="172">
        <v>5</v>
      </c>
      <c r="S40" s="173">
        <v>5</v>
      </c>
      <c r="T40" s="173">
        <v>5</v>
      </c>
      <c r="U40" s="173">
        <v>5</v>
      </c>
      <c r="V40" s="173">
        <v>5</v>
      </c>
      <c r="W40" s="172">
        <v>5</v>
      </c>
      <c r="X40" s="173">
        <v>6</v>
      </c>
      <c r="Y40" s="173">
        <v>6</v>
      </c>
      <c r="Z40" s="173">
        <v>6</v>
      </c>
      <c r="AA40" s="173">
        <v>6</v>
      </c>
      <c r="AB40" s="172">
        <v>6</v>
      </c>
      <c r="AC40" s="173">
        <v>6</v>
      </c>
      <c r="AD40" s="173">
        <v>6</v>
      </c>
      <c r="AE40" s="173">
        <v>6</v>
      </c>
      <c r="AF40" s="173">
        <v>6</v>
      </c>
      <c r="AG40" s="172">
        <v>6</v>
      </c>
      <c r="AH40" s="173">
        <v>6</v>
      </c>
      <c r="AI40" s="173">
        <v>7</v>
      </c>
      <c r="AJ40" s="173">
        <v>6</v>
      </c>
      <c r="AK40" s="173">
        <v>6</v>
      </c>
      <c r="AL40" s="172">
        <v>6</v>
      </c>
      <c r="AM40" s="173">
        <v>6</v>
      </c>
      <c r="AN40" s="173">
        <v>6</v>
      </c>
      <c r="AO40" s="173">
        <v>6</v>
      </c>
      <c r="AP40" s="173">
        <v>6</v>
      </c>
      <c r="AQ40" s="172">
        <f t="shared" ref="AQ40:AQ43" si="14">AP40</f>
        <v>6</v>
      </c>
      <c r="AR40" s="172">
        <v>3</v>
      </c>
      <c r="AS40" s="172">
        <v>2</v>
      </c>
    </row>
    <row r="41" spans="2:45" s="166" customFormat="1" ht="15" customHeight="1">
      <c r="B41" s="170" t="s">
        <v>155</v>
      </c>
      <c r="C41" s="170"/>
      <c r="D41" s="173">
        <v>80</v>
      </c>
      <c r="E41" s="173">
        <v>82</v>
      </c>
      <c r="F41" s="173">
        <v>88</v>
      </c>
      <c r="G41" s="173">
        <v>94</v>
      </c>
      <c r="H41" s="172">
        <v>94</v>
      </c>
      <c r="I41" s="173">
        <v>96</v>
      </c>
      <c r="J41" s="173">
        <v>101</v>
      </c>
      <c r="K41" s="174">
        <v>103</v>
      </c>
      <c r="L41" s="174">
        <v>106</v>
      </c>
      <c r="M41" s="172">
        <v>106</v>
      </c>
      <c r="N41" s="173">
        <v>102</v>
      </c>
      <c r="O41" s="173">
        <v>104</v>
      </c>
      <c r="P41" s="173">
        <v>105</v>
      </c>
      <c r="Q41" s="173">
        <v>106</v>
      </c>
      <c r="R41" s="172">
        <v>106</v>
      </c>
      <c r="S41" s="173">
        <v>108</v>
      </c>
      <c r="T41" s="173">
        <v>108</v>
      </c>
      <c r="U41" s="173">
        <v>109</v>
      </c>
      <c r="V41" s="173">
        <v>111</v>
      </c>
      <c r="W41" s="172">
        <v>111</v>
      </c>
      <c r="X41" s="173">
        <v>112</v>
      </c>
      <c r="Y41" s="173">
        <v>112</v>
      </c>
      <c r="Z41" s="173">
        <v>112</v>
      </c>
      <c r="AA41" s="173">
        <v>112</v>
      </c>
      <c r="AB41" s="172">
        <v>112</v>
      </c>
      <c r="AC41" s="173">
        <v>110</v>
      </c>
      <c r="AD41" s="173">
        <v>110</v>
      </c>
      <c r="AE41" s="173">
        <v>109</v>
      </c>
      <c r="AF41" s="173">
        <v>109</v>
      </c>
      <c r="AG41" s="172">
        <v>109</v>
      </c>
      <c r="AH41" s="173">
        <v>109</v>
      </c>
      <c r="AI41" s="173">
        <v>108</v>
      </c>
      <c r="AJ41" s="173">
        <v>108</v>
      </c>
      <c r="AK41" s="173">
        <v>105</v>
      </c>
      <c r="AL41" s="172">
        <v>105</v>
      </c>
      <c r="AM41" s="173">
        <v>101</v>
      </c>
      <c r="AN41" s="173">
        <v>99</v>
      </c>
      <c r="AO41" s="173">
        <v>99</v>
      </c>
      <c r="AP41" s="173">
        <v>98</v>
      </c>
      <c r="AQ41" s="172">
        <f t="shared" si="14"/>
        <v>98</v>
      </c>
      <c r="AR41" s="172">
        <v>67</v>
      </c>
      <c r="AS41" s="172">
        <v>66</v>
      </c>
    </row>
    <row r="42" spans="2:45" s="166" customFormat="1" ht="15" customHeight="1">
      <c r="B42" s="170" t="s">
        <v>156</v>
      </c>
      <c r="C42" s="170"/>
      <c r="D42" s="173">
        <v>23</v>
      </c>
      <c r="E42" s="173">
        <v>23</v>
      </c>
      <c r="F42" s="173">
        <v>23</v>
      </c>
      <c r="G42" s="173">
        <v>25</v>
      </c>
      <c r="H42" s="172">
        <v>25</v>
      </c>
      <c r="I42" s="173">
        <v>27</v>
      </c>
      <c r="J42" s="173">
        <v>27</v>
      </c>
      <c r="K42" s="174">
        <v>27</v>
      </c>
      <c r="L42" s="174">
        <v>28</v>
      </c>
      <c r="M42" s="172">
        <v>28</v>
      </c>
      <c r="N42" s="173">
        <v>29</v>
      </c>
      <c r="O42" s="173">
        <v>29</v>
      </c>
      <c r="P42" s="173">
        <v>29</v>
      </c>
      <c r="Q42" s="173">
        <v>29</v>
      </c>
      <c r="R42" s="172">
        <v>29</v>
      </c>
      <c r="S42" s="173">
        <v>30</v>
      </c>
      <c r="T42" s="173">
        <v>30</v>
      </c>
      <c r="U42" s="173">
        <v>30</v>
      </c>
      <c r="V42" s="173">
        <v>30</v>
      </c>
      <c r="W42" s="172">
        <v>30</v>
      </c>
      <c r="X42" s="173">
        <v>30</v>
      </c>
      <c r="Y42" s="173">
        <v>31</v>
      </c>
      <c r="Z42" s="173">
        <v>32</v>
      </c>
      <c r="AA42" s="173">
        <v>33</v>
      </c>
      <c r="AB42" s="172">
        <v>33</v>
      </c>
      <c r="AC42" s="173">
        <v>33</v>
      </c>
      <c r="AD42" s="173">
        <v>22</v>
      </c>
      <c r="AE42" s="173">
        <v>22</v>
      </c>
      <c r="AF42" s="173">
        <v>23</v>
      </c>
      <c r="AG42" s="172">
        <v>23</v>
      </c>
      <c r="AH42" s="173">
        <v>23</v>
      </c>
      <c r="AI42" s="173">
        <v>23</v>
      </c>
      <c r="AJ42" s="173">
        <v>15</v>
      </c>
      <c r="AK42" s="173">
        <v>15</v>
      </c>
      <c r="AL42" s="172">
        <v>15</v>
      </c>
      <c r="AM42" s="173">
        <v>14</v>
      </c>
      <c r="AN42" s="173">
        <v>14</v>
      </c>
      <c r="AO42" s="173">
        <v>14</v>
      </c>
      <c r="AP42" s="173">
        <v>14</v>
      </c>
      <c r="AQ42" s="172">
        <f t="shared" si="14"/>
        <v>14</v>
      </c>
      <c r="AR42" s="172">
        <v>14</v>
      </c>
      <c r="AS42" s="172">
        <v>14</v>
      </c>
    </row>
    <row r="43" spans="2:45" s="166" customFormat="1" ht="15" customHeight="1">
      <c r="B43" s="171" t="s">
        <v>157</v>
      </c>
      <c r="C43" s="170"/>
      <c r="D43" s="168">
        <f t="shared" ref="D43:AC43" si="15">SUM(D40:D42)</f>
        <v>108</v>
      </c>
      <c r="E43" s="168">
        <f t="shared" si="15"/>
        <v>110</v>
      </c>
      <c r="F43" s="168">
        <f t="shared" si="15"/>
        <v>116</v>
      </c>
      <c r="G43" s="168">
        <f t="shared" si="15"/>
        <v>124</v>
      </c>
      <c r="H43" s="167">
        <f t="shared" si="15"/>
        <v>124</v>
      </c>
      <c r="I43" s="168">
        <f t="shared" si="15"/>
        <v>128</v>
      </c>
      <c r="J43" s="168">
        <f t="shared" si="15"/>
        <v>133</v>
      </c>
      <c r="K43" s="169">
        <f t="shared" si="15"/>
        <v>135</v>
      </c>
      <c r="L43" s="169">
        <f t="shared" si="15"/>
        <v>139</v>
      </c>
      <c r="M43" s="167">
        <f t="shared" si="15"/>
        <v>139</v>
      </c>
      <c r="N43" s="168">
        <f t="shared" si="15"/>
        <v>136</v>
      </c>
      <c r="O43" s="168">
        <f t="shared" si="15"/>
        <v>138</v>
      </c>
      <c r="P43" s="168">
        <f t="shared" si="15"/>
        <v>139</v>
      </c>
      <c r="Q43" s="168">
        <f t="shared" si="15"/>
        <v>140</v>
      </c>
      <c r="R43" s="167">
        <f t="shared" si="15"/>
        <v>140</v>
      </c>
      <c r="S43" s="168">
        <f t="shared" si="15"/>
        <v>143</v>
      </c>
      <c r="T43" s="168">
        <f t="shared" si="15"/>
        <v>143</v>
      </c>
      <c r="U43" s="168">
        <f t="shared" si="15"/>
        <v>144</v>
      </c>
      <c r="V43" s="168">
        <f t="shared" si="15"/>
        <v>146</v>
      </c>
      <c r="W43" s="167">
        <f t="shared" si="15"/>
        <v>146</v>
      </c>
      <c r="X43" s="168">
        <f t="shared" si="15"/>
        <v>148</v>
      </c>
      <c r="Y43" s="168">
        <f t="shared" si="15"/>
        <v>149</v>
      </c>
      <c r="Z43" s="168">
        <f t="shared" si="15"/>
        <v>150</v>
      </c>
      <c r="AA43" s="168">
        <f t="shared" si="15"/>
        <v>151</v>
      </c>
      <c r="AB43" s="167">
        <f t="shared" si="15"/>
        <v>151</v>
      </c>
      <c r="AC43" s="168">
        <f t="shared" si="15"/>
        <v>149</v>
      </c>
      <c r="AD43" s="168">
        <f t="shared" ref="AD43:AI43" si="16">SUM(AD40:AD42)</f>
        <v>138</v>
      </c>
      <c r="AE43" s="168">
        <f t="shared" si="16"/>
        <v>137</v>
      </c>
      <c r="AF43" s="168">
        <f t="shared" si="16"/>
        <v>138</v>
      </c>
      <c r="AG43" s="167">
        <f t="shared" si="16"/>
        <v>138</v>
      </c>
      <c r="AH43" s="168">
        <f t="shared" si="16"/>
        <v>138</v>
      </c>
      <c r="AI43" s="168">
        <f t="shared" si="16"/>
        <v>138</v>
      </c>
      <c r="AJ43" s="168">
        <f t="shared" ref="AJ43:AO43" si="17">SUM(AJ40:AJ42)</f>
        <v>129</v>
      </c>
      <c r="AK43" s="168">
        <f t="shared" si="17"/>
        <v>126</v>
      </c>
      <c r="AL43" s="167">
        <f t="shared" si="17"/>
        <v>126</v>
      </c>
      <c r="AM43" s="168">
        <f t="shared" si="17"/>
        <v>121</v>
      </c>
      <c r="AN43" s="168">
        <f t="shared" si="17"/>
        <v>119</v>
      </c>
      <c r="AO43" s="168">
        <f t="shared" si="17"/>
        <v>119</v>
      </c>
      <c r="AP43" s="168">
        <f>SUM(AP40:AP42)</f>
        <v>118</v>
      </c>
      <c r="AQ43" s="167">
        <f t="shared" si="14"/>
        <v>118</v>
      </c>
      <c r="AR43" s="167">
        <f>SUM(AR40:AR42)</f>
        <v>84</v>
      </c>
      <c r="AS43" s="167">
        <f>SUM(AS40:AS42)</f>
        <v>82</v>
      </c>
    </row>
    <row r="44" spans="2:45" s="166" customFormat="1" ht="12.75">
      <c r="B44" s="170"/>
      <c r="C44" s="170"/>
      <c r="D44" s="180"/>
      <c r="E44" s="180"/>
      <c r="F44" s="180"/>
      <c r="G44" s="180"/>
      <c r="H44" s="176"/>
      <c r="I44" s="180"/>
      <c r="J44" s="180"/>
      <c r="K44" s="181"/>
      <c r="L44" s="181"/>
      <c r="M44" s="176"/>
      <c r="N44" s="180"/>
      <c r="O44" s="180"/>
      <c r="P44" s="180"/>
      <c r="Q44" s="180"/>
      <c r="R44" s="176"/>
      <c r="S44" s="180"/>
      <c r="T44" s="180"/>
      <c r="U44" s="180"/>
      <c r="V44" s="180"/>
      <c r="W44" s="176"/>
      <c r="X44" s="180"/>
      <c r="Y44" s="180"/>
      <c r="Z44" s="180"/>
      <c r="AA44" s="180"/>
      <c r="AB44" s="176"/>
      <c r="AC44" s="180"/>
      <c r="AD44" s="180"/>
      <c r="AE44" s="180"/>
      <c r="AF44" s="180"/>
      <c r="AG44" s="176"/>
      <c r="AH44" s="180"/>
      <c r="AI44" s="180"/>
      <c r="AJ44" s="180"/>
      <c r="AK44" s="180"/>
      <c r="AL44" s="176"/>
      <c r="AM44" s="180"/>
      <c r="AN44" s="180"/>
      <c r="AO44" s="180"/>
      <c r="AP44" s="180"/>
      <c r="AQ44" s="176"/>
      <c r="AR44" s="176"/>
      <c r="AS44" s="176"/>
    </row>
    <row r="45" spans="2:45" s="166" customFormat="1" ht="20.25" customHeight="1">
      <c r="B45" s="179" t="s">
        <v>169</v>
      </c>
      <c r="C45" s="179"/>
      <c r="D45" s="177"/>
      <c r="E45" s="177"/>
      <c r="F45" s="177"/>
      <c r="G45" s="177"/>
      <c r="H45" s="176"/>
      <c r="I45" s="177"/>
      <c r="J45" s="177"/>
      <c r="K45" s="178"/>
      <c r="L45" s="178"/>
      <c r="M45" s="176"/>
      <c r="N45" s="177"/>
      <c r="O45" s="177"/>
      <c r="P45" s="177"/>
      <c r="Q45" s="177"/>
      <c r="R45" s="176"/>
      <c r="S45" s="177"/>
      <c r="T45" s="177"/>
      <c r="U45" s="177"/>
      <c r="V45" s="177"/>
      <c r="W45" s="176"/>
      <c r="X45" s="177"/>
      <c r="Y45" s="177"/>
      <c r="Z45" s="177"/>
      <c r="AA45" s="177"/>
      <c r="AB45" s="176"/>
      <c r="AC45" s="177"/>
      <c r="AD45" s="177"/>
      <c r="AE45" s="177"/>
      <c r="AF45" s="177"/>
      <c r="AG45" s="176"/>
      <c r="AH45" s="177"/>
      <c r="AI45" s="177"/>
      <c r="AJ45" s="177"/>
      <c r="AK45" s="177"/>
      <c r="AL45" s="176"/>
      <c r="AM45" s="177"/>
      <c r="AN45" s="177"/>
      <c r="AO45" s="177"/>
      <c r="AP45" s="177"/>
      <c r="AQ45" s="176"/>
      <c r="AR45" s="176"/>
      <c r="AS45" s="176"/>
    </row>
    <row r="46" spans="2:45" s="166" customFormat="1" ht="15" customHeight="1">
      <c r="B46" s="170" t="s">
        <v>154</v>
      </c>
      <c r="C46" s="170"/>
      <c r="D46" s="173">
        <v>126</v>
      </c>
      <c r="E46" s="173">
        <v>127</v>
      </c>
      <c r="F46" s="173">
        <v>127</v>
      </c>
      <c r="G46" s="173">
        <v>126</v>
      </c>
      <c r="H46" s="172">
        <v>126</v>
      </c>
      <c r="I46" s="173">
        <v>125</v>
      </c>
      <c r="J46" s="173">
        <v>126</v>
      </c>
      <c r="K46" s="174">
        <v>127</v>
      </c>
      <c r="L46" s="174">
        <v>128</v>
      </c>
      <c r="M46" s="172">
        <v>128</v>
      </c>
      <c r="N46" s="173">
        <v>127</v>
      </c>
      <c r="O46" s="173">
        <v>127</v>
      </c>
      <c r="P46" s="173">
        <v>126</v>
      </c>
      <c r="Q46" s="173">
        <v>125</v>
      </c>
      <c r="R46" s="172">
        <v>125</v>
      </c>
      <c r="S46" s="173">
        <v>124</v>
      </c>
      <c r="T46" s="173">
        <v>122</v>
      </c>
      <c r="U46" s="173">
        <v>122</v>
      </c>
      <c r="V46" s="173">
        <v>123</v>
      </c>
      <c r="W46" s="172">
        <v>123</v>
      </c>
      <c r="X46" s="173">
        <v>123</v>
      </c>
      <c r="Y46" s="173">
        <v>120</v>
      </c>
      <c r="Z46" s="173">
        <v>122</v>
      </c>
      <c r="AA46" s="173">
        <v>122</v>
      </c>
      <c r="AB46" s="172">
        <v>122</v>
      </c>
      <c r="AC46" s="173">
        <v>121</v>
      </c>
      <c r="AD46" s="173">
        <v>123</v>
      </c>
      <c r="AE46" s="173">
        <v>123</v>
      </c>
      <c r="AF46" s="173">
        <v>127</v>
      </c>
      <c r="AG46" s="172">
        <v>127</v>
      </c>
      <c r="AH46" s="173">
        <v>127</v>
      </c>
      <c r="AI46" s="173">
        <v>129</v>
      </c>
      <c r="AJ46" s="173">
        <v>129</v>
      </c>
      <c r="AK46" s="173">
        <v>133</v>
      </c>
      <c r="AL46" s="172">
        <v>133</v>
      </c>
      <c r="AM46" s="173">
        <v>136</v>
      </c>
      <c r="AN46" s="173">
        <v>137</v>
      </c>
      <c r="AO46" s="173">
        <v>140</v>
      </c>
      <c r="AP46" s="173">
        <v>146</v>
      </c>
      <c r="AQ46" s="172">
        <f t="shared" ref="AQ46:AQ49" si="18">AP46</f>
        <v>146</v>
      </c>
      <c r="AR46" s="172">
        <v>146</v>
      </c>
      <c r="AS46" s="172">
        <v>149</v>
      </c>
    </row>
    <row r="47" spans="2:45" s="166" customFormat="1" ht="15" customHeight="1">
      <c r="B47" s="170" t="s">
        <v>155</v>
      </c>
      <c r="C47" s="170"/>
      <c r="D47" s="173">
        <v>192</v>
      </c>
      <c r="E47" s="173">
        <v>195</v>
      </c>
      <c r="F47" s="173">
        <v>201</v>
      </c>
      <c r="G47" s="173">
        <v>214</v>
      </c>
      <c r="H47" s="172">
        <v>214</v>
      </c>
      <c r="I47" s="173">
        <v>216</v>
      </c>
      <c r="J47" s="173">
        <v>219</v>
      </c>
      <c r="K47" s="174">
        <v>224</v>
      </c>
      <c r="L47" s="174">
        <v>239</v>
      </c>
      <c r="M47" s="172">
        <v>239</v>
      </c>
      <c r="N47" s="173">
        <v>239</v>
      </c>
      <c r="O47" s="173">
        <v>237</v>
      </c>
      <c r="P47" s="173">
        <v>240</v>
      </c>
      <c r="Q47" s="173">
        <v>247</v>
      </c>
      <c r="R47" s="172">
        <v>247</v>
      </c>
      <c r="S47" s="173">
        <v>246</v>
      </c>
      <c r="T47" s="173">
        <v>251</v>
      </c>
      <c r="U47" s="173">
        <v>254</v>
      </c>
      <c r="V47" s="173">
        <v>265</v>
      </c>
      <c r="W47" s="172">
        <v>265</v>
      </c>
      <c r="X47" s="173">
        <v>267</v>
      </c>
      <c r="Y47" s="173">
        <v>263</v>
      </c>
      <c r="Z47" s="173">
        <v>264</v>
      </c>
      <c r="AA47" s="173">
        <v>265</v>
      </c>
      <c r="AB47" s="172">
        <v>265</v>
      </c>
      <c r="AC47" s="173">
        <v>266</v>
      </c>
      <c r="AD47" s="173">
        <v>267</v>
      </c>
      <c r="AE47" s="173">
        <v>270</v>
      </c>
      <c r="AF47" s="173">
        <v>272</v>
      </c>
      <c r="AG47" s="172">
        <v>272</v>
      </c>
      <c r="AH47" s="173">
        <v>269</v>
      </c>
      <c r="AI47" s="173">
        <v>303</v>
      </c>
      <c r="AJ47" s="173">
        <v>306</v>
      </c>
      <c r="AK47" s="173">
        <v>306</v>
      </c>
      <c r="AL47" s="172">
        <v>306</v>
      </c>
      <c r="AM47" s="173">
        <v>307</v>
      </c>
      <c r="AN47" s="173">
        <v>309</v>
      </c>
      <c r="AO47" s="173">
        <v>301</v>
      </c>
      <c r="AP47" s="173">
        <v>306</v>
      </c>
      <c r="AQ47" s="172">
        <f t="shared" si="18"/>
        <v>306</v>
      </c>
      <c r="AR47" s="172">
        <v>336</v>
      </c>
      <c r="AS47" s="172">
        <v>337</v>
      </c>
    </row>
    <row r="48" spans="2:45" s="166" customFormat="1" ht="15" customHeight="1">
      <c r="B48" s="170" t="s">
        <v>156</v>
      </c>
      <c r="C48" s="170"/>
      <c r="D48" s="173">
        <v>250</v>
      </c>
      <c r="E48" s="173">
        <v>254</v>
      </c>
      <c r="F48" s="173">
        <v>261</v>
      </c>
      <c r="G48" s="173">
        <v>271</v>
      </c>
      <c r="H48" s="172">
        <v>271</v>
      </c>
      <c r="I48" s="173">
        <v>270</v>
      </c>
      <c r="J48" s="173">
        <v>274</v>
      </c>
      <c r="K48" s="174">
        <v>281</v>
      </c>
      <c r="L48" s="174">
        <v>292</v>
      </c>
      <c r="M48" s="172">
        <v>292</v>
      </c>
      <c r="N48" s="173">
        <v>293</v>
      </c>
      <c r="O48" s="173">
        <f>87+42+68+48+50</f>
        <v>295</v>
      </c>
      <c r="P48" s="173">
        <f>87+42+68+48+50</f>
        <v>295</v>
      </c>
      <c r="Q48" s="173">
        <v>300</v>
      </c>
      <c r="R48" s="172">
        <v>300</v>
      </c>
      <c r="S48" s="173">
        <v>301</v>
      </c>
      <c r="T48" s="173">
        <v>299</v>
      </c>
      <c r="U48" s="173">
        <v>300</v>
      </c>
      <c r="V48" s="173">
        <v>302</v>
      </c>
      <c r="W48" s="172">
        <v>302</v>
      </c>
      <c r="X48" s="173">
        <v>301</v>
      </c>
      <c r="Y48" s="173">
        <v>304</v>
      </c>
      <c r="Z48" s="173">
        <v>310</v>
      </c>
      <c r="AA48" s="173">
        <v>315</v>
      </c>
      <c r="AB48" s="172">
        <v>315</v>
      </c>
      <c r="AC48" s="173">
        <v>317</v>
      </c>
      <c r="AD48" s="173">
        <v>341</v>
      </c>
      <c r="AE48" s="173">
        <v>350</v>
      </c>
      <c r="AF48" s="173">
        <v>370</v>
      </c>
      <c r="AG48" s="172">
        <v>370</v>
      </c>
      <c r="AH48" s="173">
        <v>372</v>
      </c>
      <c r="AI48" s="173">
        <v>375</v>
      </c>
      <c r="AJ48" s="173">
        <v>385</v>
      </c>
      <c r="AK48" s="173">
        <v>399</v>
      </c>
      <c r="AL48" s="172">
        <v>399</v>
      </c>
      <c r="AM48" s="173">
        <v>402</v>
      </c>
      <c r="AN48" s="173">
        <v>405</v>
      </c>
      <c r="AO48" s="173">
        <v>413</v>
      </c>
      <c r="AP48" s="173">
        <v>433</v>
      </c>
      <c r="AQ48" s="172">
        <f t="shared" si="18"/>
        <v>433</v>
      </c>
      <c r="AR48" s="172">
        <v>435</v>
      </c>
      <c r="AS48" s="172">
        <v>442</v>
      </c>
    </row>
    <row r="49" spans="2:45" s="166" customFormat="1" ht="15" customHeight="1">
      <c r="B49" s="171" t="s">
        <v>157</v>
      </c>
      <c r="C49" s="170"/>
      <c r="D49" s="168">
        <f t="shared" ref="D49:AC49" si="19">SUM(D46:D48)</f>
        <v>568</v>
      </c>
      <c r="E49" s="168">
        <f t="shared" si="19"/>
        <v>576</v>
      </c>
      <c r="F49" s="168">
        <f t="shared" si="19"/>
        <v>589</v>
      </c>
      <c r="G49" s="168">
        <f t="shared" si="19"/>
        <v>611</v>
      </c>
      <c r="H49" s="167">
        <f t="shared" si="19"/>
        <v>611</v>
      </c>
      <c r="I49" s="168">
        <f t="shared" si="19"/>
        <v>611</v>
      </c>
      <c r="J49" s="168">
        <f t="shared" si="19"/>
        <v>619</v>
      </c>
      <c r="K49" s="169">
        <f t="shared" si="19"/>
        <v>632</v>
      </c>
      <c r="L49" s="169">
        <f t="shared" si="19"/>
        <v>659</v>
      </c>
      <c r="M49" s="167">
        <f t="shared" si="19"/>
        <v>659</v>
      </c>
      <c r="N49" s="168">
        <f t="shared" si="19"/>
        <v>659</v>
      </c>
      <c r="O49" s="168">
        <f t="shared" si="19"/>
        <v>659</v>
      </c>
      <c r="P49" s="168">
        <f t="shared" si="19"/>
        <v>661</v>
      </c>
      <c r="Q49" s="168">
        <f t="shared" si="19"/>
        <v>672</v>
      </c>
      <c r="R49" s="167">
        <f t="shared" si="19"/>
        <v>672</v>
      </c>
      <c r="S49" s="168">
        <f t="shared" si="19"/>
        <v>671</v>
      </c>
      <c r="T49" s="168">
        <f t="shared" si="19"/>
        <v>672</v>
      </c>
      <c r="U49" s="168">
        <f t="shared" si="19"/>
        <v>676</v>
      </c>
      <c r="V49" s="168">
        <f t="shared" si="19"/>
        <v>690</v>
      </c>
      <c r="W49" s="167">
        <f t="shared" si="19"/>
        <v>690</v>
      </c>
      <c r="X49" s="168">
        <f t="shared" si="19"/>
        <v>691</v>
      </c>
      <c r="Y49" s="168">
        <f t="shared" si="19"/>
        <v>687</v>
      </c>
      <c r="Z49" s="168">
        <f t="shared" si="19"/>
        <v>696</v>
      </c>
      <c r="AA49" s="168">
        <f t="shared" si="19"/>
        <v>702</v>
      </c>
      <c r="AB49" s="167">
        <f t="shared" si="19"/>
        <v>702</v>
      </c>
      <c r="AC49" s="168">
        <f t="shared" si="19"/>
        <v>704</v>
      </c>
      <c r="AD49" s="168">
        <f t="shared" ref="AD49:AI49" si="20">SUM(AD46:AD48)</f>
        <v>731</v>
      </c>
      <c r="AE49" s="168">
        <f t="shared" si="20"/>
        <v>743</v>
      </c>
      <c r="AF49" s="168">
        <f t="shared" si="20"/>
        <v>769</v>
      </c>
      <c r="AG49" s="167">
        <f t="shared" si="20"/>
        <v>769</v>
      </c>
      <c r="AH49" s="168">
        <f t="shared" si="20"/>
        <v>768</v>
      </c>
      <c r="AI49" s="168">
        <f t="shared" si="20"/>
        <v>807</v>
      </c>
      <c r="AJ49" s="168">
        <f t="shared" ref="AJ49:AO49" si="21">SUM(AJ46:AJ48)</f>
        <v>820</v>
      </c>
      <c r="AK49" s="168">
        <f t="shared" si="21"/>
        <v>838</v>
      </c>
      <c r="AL49" s="167">
        <f t="shared" si="21"/>
        <v>838</v>
      </c>
      <c r="AM49" s="168">
        <f t="shared" si="21"/>
        <v>845</v>
      </c>
      <c r="AN49" s="168">
        <f t="shared" si="21"/>
        <v>851</v>
      </c>
      <c r="AO49" s="168">
        <f t="shared" si="21"/>
        <v>854</v>
      </c>
      <c r="AP49" s="168">
        <f>SUM(AP46:AP48)</f>
        <v>885</v>
      </c>
      <c r="AQ49" s="167">
        <f t="shared" si="18"/>
        <v>885</v>
      </c>
      <c r="AR49" s="168">
        <f>SUM(AR46:AR48)</f>
        <v>917</v>
      </c>
      <c r="AS49" s="168">
        <f>SUM(AS46:AS48)</f>
        <v>928</v>
      </c>
    </row>
    <row r="50" spans="2:45">
      <c r="F50" s="164"/>
    </row>
    <row r="51" spans="2:45" ht="41.25" customHeight="1">
      <c r="B51" s="370" t="s">
        <v>170</v>
      </c>
      <c r="C51" s="370"/>
      <c r="D51" s="370"/>
      <c r="E51" s="370"/>
      <c r="F51" s="370"/>
      <c r="G51" s="370"/>
      <c r="H51" s="370"/>
      <c r="I51" s="370"/>
      <c r="J51" s="370"/>
      <c r="K51" s="370"/>
      <c r="L51" s="370"/>
      <c r="M51" s="370"/>
      <c r="N51" s="370"/>
      <c r="O51" s="370"/>
      <c r="P51" s="370"/>
      <c r="Q51" s="370"/>
      <c r="R51" s="370"/>
      <c r="S51" s="370"/>
      <c r="T51" s="370"/>
      <c r="U51" s="370"/>
      <c r="V51" s="370"/>
      <c r="W51" s="370"/>
      <c r="X51" s="370"/>
      <c r="Y51" s="370"/>
      <c r="Z51" s="370"/>
      <c r="AA51" s="370"/>
      <c r="AB51" s="370"/>
    </row>
  </sheetData>
  <mergeCells count="7">
    <mergeCell ref="AR3:AS3"/>
    <mergeCell ref="B51:AB51"/>
    <mergeCell ref="X3:AA3"/>
    <mergeCell ref="D3:G3"/>
    <mergeCell ref="I3:L3"/>
    <mergeCell ref="N3:Q3"/>
    <mergeCell ref="S3:V3"/>
  </mergeCells>
  <printOptions verticalCentered="1"/>
  <pageMargins left="0.25" right="0.25" top="0.5" bottom="0.5" header="0.3" footer="0.3"/>
  <pageSetup paperSize="3" scale="81" orientation="landscape" copies="2" r:id="rId1"/>
  <headerFooter alignWithMargins="0">
    <oddHeader xml:space="preserve">&amp;C&amp;"Arial,Bold"&amp;14 </oddHeader>
  </headerFooter>
  <customProperties>
    <customPr name="_pios_id" r:id="rId2"/>
    <customPr name="FPMExcelClientCellBasedFunctionStatus" r:id="rId3"/>
  </customProperties>
  <ignoredErrors>
    <ignoredError sqref="AB12 W1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5b3d5ee-5a27-4d1c-9a39-ab0e79abe694">
      <Terms xmlns="http://schemas.microsoft.com/office/infopath/2007/PartnerControls"/>
    </lcf76f155ced4ddcb4097134ff3c332f>
    <gad2ab22abda4d97a6ebab97186728c1 xmlns="22923b3e-3022-433d-8abc-0b01ab5d500e">
      <Terms xmlns="http://schemas.microsoft.com/office/infopath/2007/PartnerControls"/>
    </gad2ab22abda4d97a6ebab97186728c1>
    <ba36f909b94f40b18105ebcd4e4287ae xmlns="22923b3e-3022-433d-8abc-0b01ab5d500e">
      <Terms xmlns="http://schemas.microsoft.com/office/infopath/2007/PartnerControls"/>
    </ba36f909b94f40b18105ebcd4e4287ae>
    <dc362a75b2344ec782ad2b24a2611129 xmlns="22923b3e-3022-433d-8abc-0b01ab5d500e">
      <Terms xmlns="http://schemas.microsoft.com/office/infopath/2007/PartnerControls"/>
    </dc362a75b2344ec782ad2b24a2611129>
    <TaxCatchAll xmlns="22923b3e-3022-433d-8abc-0b01ab5d500e" xsi:nil="true"/>
    <j55487258bff4db8a46e3555b7e067f2 xmlns="22923b3e-3022-433d-8abc-0b01ab5d500e">
      <Terms xmlns="http://schemas.microsoft.com/office/infopath/2007/PartnerControls"/>
    </j55487258bff4db8a46e3555b7e067f2>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MAX Document" ma:contentTypeID="0x0101002CEDEA481A5042F1A86BE0AD493EAE6400580D25955001194AA525ECF274596EFA" ma:contentTypeVersion="21" ma:contentTypeDescription="IMAX Document" ma:contentTypeScope="" ma:versionID="5627e4188d20698169fb100dc86fc982">
  <xsd:schema xmlns:xsd="http://www.w3.org/2001/XMLSchema" xmlns:xs="http://www.w3.org/2001/XMLSchema" xmlns:p="http://schemas.microsoft.com/office/2006/metadata/properties" xmlns:ns2="22923b3e-3022-433d-8abc-0b01ab5d500e" xmlns:ns3="c5b3d5ee-5a27-4d1c-9a39-ab0e79abe694" targetNamespace="http://schemas.microsoft.com/office/2006/metadata/properties" ma:root="true" ma:fieldsID="18318737c01f8728424dc6ee56167486" ns2:_="" ns3:_="">
    <xsd:import namespace="22923b3e-3022-433d-8abc-0b01ab5d500e"/>
    <xsd:import namespace="c5b3d5ee-5a27-4d1c-9a39-ab0e79abe694"/>
    <xsd:element name="properties">
      <xsd:complexType>
        <xsd:sequence>
          <xsd:element name="documentManagement">
            <xsd:complexType>
              <xsd:all>
                <xsd:element ref="ns2:ba36f909b94f40b18105ebcd4e4287ae" minOccurs="0"/>
                <xsd:element ref="ns2:TaxCatchAll" minOccurs="0"/>
                <xsd:element ref="ns2:TaxCatchAllLabel" minOccurs="0"/>
                <xsd:element ref="ns2:dc362a75b2344ec782ad2b24a2611129" minOccurs="0"/>
                <xsd:element ref="ns2:gad2ab22abda4d97a6ebab97186728c1" minOccurs="0"/>
                <xsd:element ref="ns2:j55487258bff4db8a46e3555b7e067f2"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lcf76f155ced4ddcb4097134ff3c332f" minOccurs="0"/>
                <xsd:element ref="ns3:MediaServiceOCR" minOccurs="0"/>
                <xsd:element ref="ns3:MediaServiceGenerationTime" minOccurs="0"/>
                <xsd:element ref="ns3:MediaServiceEventHashCode" minOccurs="0"/>
                <xsd:element ref="ns3:MediaServiceObjectDetectorVersions" minOccurs="0"/>
                <xsd:element ref="ns3:MediaServiceDateTake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923b3e-3022-433d-8abc-0b01ab5d500e" elementFormDefault="qualified">
    <xsd:import namespace="http://schemas.microsoft.com/office/2006/documentManagement/types"/>
    <xsd:import namespace="http://schemas.microsoft.com/office/infopath/2007/PartnerControls"/>
    <xsd:element name="ba36f909b94f40b18105ebcd4e4287ae" ma:index="8" nillable="true" ma:taxonomy="true" ma:internalName="ba36f909b94f40b18105ebcd4e4287ae" ma:taxonomyFieldName="IMAX_x0020_Business_x0020_Unit" ma:displayName="IMAX Business Unit" ma:fieldId="{ba36f909-b94f-40b1-8105-ebcd4e4287ae}" ma:sspId="0770b8e5-e350-4d4b-8c2a-57403b3e9155" ma:termSetId="e0fab4ab-66ec-4465-a952-0954f255ea8a"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0792db76-6842-445a-8e42-28a3dedba47a}" ma:internalName="TaxCatchAll" ma:showField="CatchAllData" ma:web="22923b3e-3022-433d-8abc-0b01ab5d500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792db76-6842-445a-8e42-28a3dedba47a}" ma:internalName="TaxCatchAllLabel" ma:readOnly="true" ma:showField="CatchAllDataLabel" ma:web="22923b3e-3022-433d-8abc-0b01ab5d500e">
      <xsd:complexType>
        <xsd:complexContent>
          <xsd:extension base="dms:MultiChoiceLookup">
            <xsd:sequence>
              <xsd:element name="Value" type="dms:Lookup" maxOccurs="unbounded" minOccurs="0" nillable="true"/>
            </xsd:sequence>
          </xsd:extension>
        </xsd:complexContent>
      </xsd:complexType>
    </xsd:element>
    <xsd:element name="dc362a75b2344ec782ad2b24a2611129" ma:index="12" nillable="true" ma:taxonomy="true" ma:internalName="dc362a75b2344ec782ad2b24a2611129" ma:taxonomyFieldName="IMAX_x0020_Document_x0020_Type" ma:displayName="IMAX Document Type" ma:fieldId="{dc362a75-b234-4ec7-82ad-2b24a2611129}" ma:sspId="0770b8e5-e350-4d4b-8c2a-57403b3e9155" ma:termSetId="590adfb2-7c81-4e6c-b94f-78937b90cfb6" ma:anchorId="00000000-0000-0000-0000-000000000000" ma:open="false" ma:isKeyword="false">
      <xsd:complexType>
        <xsd:sequence>
          <xsd:element ref="pc:Terms" minOccurs="0" maxOccurs="1"/>
        </xsd:sequence>
      </xsd:complexType>
    </xsd:element>
    <xsd:element name="gad2ab22abda4d97a6ebab97186728c1" ma:index="14" nillable="true" ma:taxonomy="true" ma:internalName="gad2ab22abda4d97a6ebab97186728c1" ma:taxonomyFieldName="IMAX_x0020_Entities" ma:displayName="IMAX Entities" ma:fieldId="{0ad2ab22-abda-4d97-a6eb-ab97186728c1}" ma:sspId="0770b8e5-e350-4d4b-8c2a-57403b3e9155" ma:termSetId="f4b8f6fc-7209-4370-bf56-fa4ede6f42f9" ma:anchorId="00000000-0000-0000-0000-000000000000" ma:open="false" ma:isKeyword="false">
      <xsd:complexType>
        <xsd:sequence>
          <xsd:element ref="pc:Terms" minOccurs="0" maxOccurs="1"/>
        </xsd:sequence>
      </xsd:complexType>
    </xsd:element>
    <xsd:element name="j55487258bff4db8a46e3555b7e067f2" ma:index="16" nillable="true" ma:taxonomy="true" ma:internalName="j55487258bff4db8a46e3555b7e067f2" ma:taxonomyFieldName="IMAX_x0020_Location" ma:displayName="IMAX Location" ma:fieldId="{35548725-8bff-4db8-a46e-3555b7e067f2}" ma:sspId="0770b8e5-e350-4d4b-8c2a-57403b3e9155" ma:termSetId="b395152c-1650-41c8-b4ca-81ec8b6d4891" ma:anchorId="00000000-0000-0000-0000-000000000000" ma:open="false" ma:isKeyword="false">
      <xsd:complexType>
        <xsd:sequence>
          <xsd:element ref="pc:Terms" minOccurs="0" maxOccurs="1"/>
        </xsd:sequence>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b3d5ee-5a27-4d1c-9a39-ab0e79abe694"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0770b8e5-e350-4d4b-8c2a-57403b3e9155"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053F4C-95F0-4BF0-9CF0-D259FEB185AA}">
  <ds:schemaRefs>
    <ds:schemaRef ds:uri="http://purl.org/dc/elements/1.1/"/>
    <ds:schemaRef ds:uri="22923b3e-3022-433d-8abc-0b01ab5d500e"/>
    <ds:schemaRef ds:uri="http://purl.org/dc/dcmitype/"/>
    <ds:schemaRef ds:uri="http://schemas.microsoft.com/office/2006/documentManagement/types"/>
    <ds:schemaRef ds:uri="http://schemas.microsoft.com/office/2006/metadata/properties"/>
    <ds:schemaRef ds:uri="c5b3d5ee-5a27-4d1c-9a39-ab0e79abe694"/>
    <ds:schemaRef ds:uri="http://purl.org/dc/terms/"/>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398054BB-8502-42E5-B762-5D9B36E670CC}">
  <ds:schemaRefs>
    <ds:schemaRef ds:uri="http://schemas.microsoft.com/sharepoint/v3/contenttype/forms"/>
  </ds:schemaRefs>
</ds:datastoreItem>
</file>

<file path=customXml/itemProps3.xml><?xml version="1.0" encoding="utf-8"?>
<ds:datastoreItem xmlns:ds="http://schemas.openxmlformats.org/officeDocument/2006/customXml" ds:itemID="{8464D76B-9DE8-4278-967E-FAA92E08CA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923b3e-3022-433d-8abc-0b01ab5d500e"/>
    <ds:schemaRef ds:uri="c5b3d5ee-5a27-4d1c-9a39-ab0e79abe6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Historical Model Cover Page </vt:lpstr>
      <vt:lpstr>Consolidated Model</vt:lpstr>
      <vt:lpstr>Box Office &amp; Network Stats</vt:lpstr>
      <vt:lpstr>'Box Office &amp; Network Stats'!Print_Area</vt:lpstr>
      <vt:lpstr>'Consolidated Model'!Print_Area</vt:lpstr>
      <vt:lpstr>'Consolidated Model'!Print_Titles</vt:lpstr>
      <vt:lpstr>'Consolidated Model'!retrieve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Mougias</dc:creator>
  <cp:keywords/>
  <dc:description/>
  <cp:lastModifiedBy>Teoxon, Juvy</cp:lastModifiedBy>
  <cp:revision/>
  <cp:lastPrinted>2026-02-25T17:22:01Z</cp:lastPrinted>
  <dcterms:created xsi:type="dcterms:W3CDTF">2017-04-18T16:20:48Z</dcterms:created>
  <dcterms:modified xsi:type="dcterms:W3CDTF">2026-07-23T01:36:02Z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fWorkbookId">
    <vt:lpwstr>6667117e-9f20-4be0-97a9-2416417f90ff</vt:lpwstr>
  </property>
  <property fmtid="{D5CDD505-2E9C-101B-9397-08002B2CF9AE}" pid="3" name="ContentTypeId">
    <vt:lpwstr>0x0101002CEDEA481A5042F1A86BE0AD493EAE6400580D25955001194AA525ECF274596EFA</vt:lpwstr>
  </property>
  <property fmtid="{D5CDD505-2E9C-101B-9397-08002B2CF9AE}" pid="4" name="MediaServiceImageTags">
    <vt:lpwstr/>
  </property>
  <property fmtid="{D5CDD505-2E9C-101B-9397-08002B2CF9AE}" pid="5" name="IMAX Location">
    <vt:lpwstr/>
  </property>
  <property fmtid="{D5CDD505-2E9C-101B-9397-08002B2CF9AE}" pid="6" name="IMAX Entities">
    <vt:lpwstr/>
  </property>
  <property fmtid="{D5CDD505-2E9C-101B-9397-08002B2CF9AE}" pid="7" name="IMAX Document Type">
    <vt:lpwstr/>
  </property>
  <property fmtid="{D5CDD505-2E9C-101B-9397-08002B2CF9AE}" pid="8" name="IMAX Business Unit">
    <vt:lpwstr/>
  </property>
  <property fmtid="{D5CDD505-2E9C-101B-9397-08002B2CF9AE}" pid="9" name="IMAX_x0020_Location">
    <vt:lpwstr/>
  </property>
  <property fmtid="{D5CDD505-2E9C-101B-9397-08002B2CF9AE}" pid="10" name="IMAX_x0020_Document_x0020_Type">
    <vt:lpwstr/>
  </property>
  <property fmtid="{D5CDD505-2E9C-101B-9397-08002B2CF9AE}" pid="11" name="IMAX_x0020_Entities">
    <vt:lpwstr/>
  </property>
  <property fmtid="{D5CDD505-2E9C-101B-9397-08002B2CF9AE}" pid="12" name="IMAX_x0020_Business_x0020_Unit">
    <vt:lpwstr/>
  </property>
</Properties>
</file>