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mc:AlternateContent xmlns:mc="http://schemas.openxmlformats.org/markup-compatibility/2006">
    <mc:Choice Requires="x15">
      <x15ac:absPath xmlns:x15ac="http://schemas.microsoft.com/office/spreadsheetml/2010/11/ac" url="R:\Investor Relations\EARNINGS\2021\Q3 2021\Model\"/>
    </mc:Choice>
  </mc:AlternateContent>
  <xr:revisionPtr revIDLastSave="0" documentId="13_ncr:1_{8EEFFC8F-5B9D-4E8B-8FD7-1795986BA62E}" xr6:coauthVersionLast="47" xr6:coauthVersionMax="47" xr10:uidLastSave="{00000000-0000-0000-0000-000000000000}"/>
  <bookViews>
    <workbookView xWindow="-120" yWindow="-120" windowWidth="29040" windowHeight="15840" tabRatio="933" activeTab="1" xr2:uid="{00000000-000D-0000-FFFF-FFFF00000000}"/>
  </bookViews>
  <sheets>
    <sheet name="Historical Model Cover Page" sheetId="7" r:id="rId1"/>
    <sheet name="Consolidated Model" sheetId="8" r:id="rId2"/>
    <sheet name="Box Office &amp; Network Stats" sheetId="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c" localSheetId="1">#REF!</definedName>
    <definedName name="\c">#REF!</definedName>
    <definedName name="\P" localSheetId="1">#REF!</definedName>
    <definedName name="\P">#REF!</definedName>
    <definedName name="\S" localSheetId="1">#REF!</definedName>
    <definedName name="\S">#REF!</definedName>
    <definedName name="\Y" localSheetId="1">#REF!</definedName>
    <definedName name="\Y">#REF!</definedName>
    <definedName name="___INV04" localSheetId="1">#REF!</definedName>
    <definedName name="___INV04">#REF!</definedName>
    <definedName name="___VM002" localSheetId="1">#REF!</definedName>
    <definedName name="___VM002">#REF!</definedName>
    <definedName name="__FDS_HYPERLINK_TOGGLE_STATE__" hidden="1">"ON"</definedName>
    <definedName name="__FPMExcelClient_CellBasedFunctionStatus" localSheetId="1" hidden="1">"2_2_2_2_2_2"</definedName>
    <definedName name="__INV04" localSheetId="1">#REF!</definedName>
    <definedName name="__INV04">#REF!</definedName>
    <definedName name="__VM002" localSheetId="1">#REF!</definedName>
    <definedName name="__VM002">#REF!</definedName>
    <definedName name="_INV04" localSheetId="1">#REF!</definedName>
    <definedName name="_INV04">#REF!</definedName>
    <definedName name="_Order1" hidden="1">255</definedName>
    <definedName name="_VM002" localSheetId="1">#REF!</definedName>
    <definedName name="_VM002">#REF!</definedName>
    <definedName name="A" localSheetId="1">#REF!</definedName>
    <definedName name="A">#REF!</definedName>
    <definedName name="Address_of_Property" localSheetId="1">#REF!</definedName>
    <definedName name="Address_of_Property">#REF!</definedName>
    <definedName name="AdvRenTot">[1]CapEx!$H$31</definedName>
    <definedName name="Analysis_Orientation" localSheetId="1">#REF!</definedName>
    <definedName name="Analysis_Orientation">#REF!</definedName>
    <definedName name="Analysis_Title" localSheetId="1">#REF!</definedName>
    <definedName name="Analysis_Title">#REF!</definedName>
    <definedName name="Architecture">[1]CapEx!$B$51</definedName>
    <definedName name="Area_Bldg_GLA" localSheetId="1">#REF!</definedName>
    <definedName name="Area_Bldg_GLA">#REF!</definedName>
    <definedName name="Area_Loss_Factor" localSheetId="1">#REF!</definedName>
    <definedName name="Area_Loss_Factor">#REF!</definedName>
    <definedName name="Area_Percent_Calc" localSheetId="1">#REF!</definedName>
    <definedName name="Area_Percent_Calc">#REF!</definedName>
    <definedName name="Area_Percent_Input" localSheetId="1">#REF!</definedName>
    <definedName name="Area_Percent_Input">#REF!</definedName>
    <definedName name="Area_Sq_Ft" localSheetId="1">#REF!</definedName>
    <definedName name="Area_Sq_Ft">#REF!</definedName>
    <definedName name="Area_Sq_Ft_Useable" localSheetId="1">#REF!</definedName>
    <definedName name="Area_Sq_Ft_Useable">#REF!</definedName>
    <definedName name="AreaFood">[1]General!$C$37</definedName>
    <definedName name="AreaFootprint">[1]General!$C$35</definedName>
    <definedName name="AreaMezzazine">[1]General!$C$36</definedName>
    <definedName name="AreaOther">[1]General!$C$38</definedName>
    <definedName name="AreaOtherTitle">[1]General!$A$38</definedName>
    <definedName name="AS2DocOpenMode" hidden="1">"AS2DocumentEdit"</definedName>
    <definedName name="B" localSheetId="1">#REF!</definedName>
    <definedName name="B">#REF!</definedName>
    <definedName name="benefits">[2]Assump!$B$26</definedName>
    <definedName name="BO_Data">[3]Data!$A$4:$D$257</definedName>
    <definedName name="Bottom_Area" localSheetId="1">#REF!</definedName>
    <definedName name="Bottom_Area">#REF!</definedName>
    <definedName name="Broker_Name" localSheetId="1">#REF!</definedName>
    <definedName name="Broker_Name">#REF!</definedName>
    <definedName name="Broker_Other">[1]CapEx!$B$54</definedName>
    <definedName name="BuiCosBefInf">[1]CapEx!$F$11</definedName>
    <definedName name="BuiCosInf">[1]CapEx!$G$11</definedName>
    <definedName name="C_" localSheetId="1">#REF!</definedName>
    <definedName name="C_">#REF!</definedName>
    <definedName name="capex" localSheetId="2">'[4]Prod Cash Flow Oct 14 Budget'!#REF!</definedName>
    <definedName name="capex" localSheetId="1">'[4]Prod Cash Flow Oct 14 Budget'!#REF!</definedName>
    <definedName name="capex">'[4]Prod Cash Flow Oct 14 Budget'!#REF!</definedName>
    <definedName name="cash" localSheetId="1">'[5]OL rent_  Addtn''l rent'!#REF!</definedName>
    <definedName name="cash">'[5]OL rent_  Addtn''l rent'!#REF!</definedName>
    <definedName name="Century_Field" localSheetId="1">#REF!</definedName>
    <definedName name="Century_Field">#REF!</definedName>
    <definedName name="CinLicTot">[1]CapEx!$H$35</definedName>
    <definedName name="Clean_Matrix" localSheetId="1">#REF!</definedName>
    <definedName name="Clean_Matrix">#REF!</definedName>
    <definedName name="Clean_Matrix_Input" localSheetId="1">#REF!</definedName>
    <definedName name="Clean_Matrix_Input">#REF!</definedName>
    <definedName name="Clean_Occupancy_Tax?" localSheetId="1">#REF!</definedName>
    <definedName name="Clean_Occupancy_Tax?">#REF!</definedName>
    <definedName name="Clean_per_Sq_Ft" localSheetId="1">#REF!</definedName>
    <definedName name="Clean_per_Sq_Ft">#REF!</definedName>
    <definedName name="Clean_Start_Date" localSheetId="1">#REF!</definedName>
    <definedName name="Clean_Start_Date">#REF!</definedName>
    <definedName name="Clean_Start_Mth" localSheetId="1">#REF!</definedName>
    <definedName name="Clean_Start_Mth">#REF!</definedName>
    <definedName name="Clean_Start_Yr" localSheetId="1">#REF!</definedName>
    <definedName name="Clean_Start_Yr">#REF!</definedName>
    <definedName name="Clean_Title" localSheetId="1">#REF!</definedName>
    <definedName name="Clean_Title">#REF!</definedName>
    <definedName name="Client_Name" localSheetId="1">#REF!</definedName>
    <definedName name="Client_Name">#REF!</definedName>
    <definedName name="Column_Number" localSheetId="1">#REF!</definedName>
    <definedName name="Column_Number">#REF!</definedName>
    <definedName name="Comm_Pay_Percentage" localSheetId="1">#REF!</definedName>
    <definedName name="Comm_Pay_Percentage">#REF!</definedName>
    <definedName name="Comm_Payout_Vector" localSheetId="1">#REF!</definedName>
    <definedName name="Comm_Payout_Vector">#REF!</definedName>
    <definedName name="Comm_Payout_Vector_Input" localSheetId="1">#REF!</definedName>
    <definedName name="Comm_Payout_Vector_Input">#REF!</definedName>
    <definedName name="Comm_Sched_Vector" localSheetId="1">#REF!</definedName>
    <definedName name="Comm_Sched_Vector">#REF!</definedName>
    <definedName name="Comm_Sched_Vector_Input" localSheetId="1">#REF!</definedName>
    <definedName name="Comm_Sched_Vector_Input">#REF!</definedName>
    <definedName name="Commissions_Total" localSheetId="1">#REF!</definedName>
    <definedName name="Commissions_Total">#REF!</definedName>
    <definedName name="ConIntTot">[1]CapEx!$H$79</definedName>
    <definedName name="ConOt1Tot">[1]CapEx!$H$37</definedName>
    <definedName name="ConOt2Tot">[1]CapEx!$H$39</definedName>
    <definedName name="ConSheTot">[1]CapEx!$H$41</definedName>
    <definedName name="contingency" localSheetId="1">#REF!</definedName>
    <definedName name="contingency">#REF!</definedName>
    <definedName name="Correct_ISS_Nov_02" localSheetId="1">#REF!</definedName>
    <definedName name="Correct_ISS_Nov_02">#REF!</definedName>
    <definedName name="Cost_of_Debt_PreTax" localSheetId="1">#REF!</definedName>
    <definedName name="Cost_of_Debt_PreTax">#REF!</definedName>
    <definedName name="CPI_Base_Rent" localSheetId="1">#REF!</definedName>
    <definedName name="CPI_Base_Rent">#REF!</definedName>
    <definedName name="CPI_Base_year" localSheetId="1">#REF!</definedName>
    <definedName name="CPI_Base_year">#REF!</definedName>
    <definedName name="CPI_Curr_Accrued_Escal" localSheetId="1">#REF!</definedName>
    <definedName name="CPI_Curr_Accrued_Escal">#REF!</definedName>
    <definedName name="CPI_Index_Vector" localSheetId="1">#REF!</definedName>
    <definedName name="CPI_Index_Vector">#REF!</definedName>
    <definedName name="CPI_Matrix" localSheetId="1">#REF!</definedName>
    <definedName name="CPI_Matrix">#REF!</definedName>
    <definedName name="CPI_Matrix_Input" localSheetId="1">#REF!</definedName>
    <definedName name="CPI_Matrix_Input">#REF!</definedName>
    <definedName name="CPI_Percentage" localSheetId="1">#REF!</definedName>
    <definedName name="CPI_Percentage">#REF!</definedName>
    <definedName name="CPI_Start_Date" localSheetId="1">#REF!</definedName>
    <definedName name="CPI_Start_Date">#REF!</definedName>
    <definedName name="CPI_Start_Mth" localSheetId="1">#REF!</definedName>
    <definedName name="CPI_Start_Mth">#REF!</definedName>
    <definedName name="CPI_Start_Yr" localSheetId="1">#REF!</definedName>
    <definedName name="CPI_Start_Yr">#REF!</definedName>
    <definedName name="CPI_Title" localSheetId="1">#REF!</definedName>
    <definedName name="CPI_Title">#REF!</definedName>
    <definedName name="_xlnm.Criteria" localSheetId="2">[6]PERSTIME!#REF!</definedName>
    <definedName name="_xlnm.Criteria" localSheetId="1">[6]PERSTIME!#REF!</definedName>
    <definedName name="_xlnm.Criteria">[6]PERSTIME!#REF!</definedName>
    <definedName name="Cumm_BO" localSheetId="1">#REF!</definedName>
    <definedName name="Cumm_BO">#REF!</definedName>
    <definedName name="curr_conv">[2]Assump!$A$4:$M$10</definedName>
    <definedName name="curr_fcst">[7]Kicker!$AB$8</definedName>
    <definedName name="Curr_Yr">[8]Kicker!$AA$19</definedName>
    <definedName name="DATA" localSheetId="1">#REF!</definedName>
    <definedName name="DATA">#REF!</definedName>
    <definedName name="Date_of_Analysis" localSheetId="1">#REF!</definedName>
    <definedName name="Date_of_Analysis">#REF!</definedName>
    <definedName name="Date_of_Analysis_Month" localSheetId="1">#REF!</definedName>
    <definedName name="Date_of_Analysis_Month">#REF!</definedName>
    <definedName name="Date_of_Analysis_Year" localSheetId="1">#REF!</definedName>
    <definedName name="Date_of_Analysis_Year">#REF!</definedName>
    <definedName name="Date_of_Expiration" localSheetId="1">#REF!</definedName>
    <definedName name="Date_of_Expiration">#REF!</definedName>
    <definedName name="Date_of_Expiration_Mth" localSheetId="1">#REF!</definedName>
    <definedName name="Date_of_Expiration_Mth">#REF!</definedName>
    <definedName name="Date_of_Expiration_Yr" localSheetId="1">#REF!</definedName>
    <definedName name="Date_of_Expiration_Yr">#REF!</definedName>
    <definedName name="Date_of_Lease" localSheetId="1">#REF!</definedName>
    <definedName name="Date_of_Lease">#REF!</definedName>
    <definedName name="Date_of_Lease_Month" localSheetId="1">#REF!</definedName>
    <definedName name="Date_of_Lease_Month">#REF!</definedName>
    <definedName name="Date_of_Lease_Year" localSheetId="1">#REF!</definedName>
    <definedName name="Date_of_Lease_Year">#REF!</definedName>
    <definedName name="Days">'[9]Data Input'!$AA$17</definedName>
    <definedName name="DF_GRID_1" localSheetId="1">#REF!</definedName>
    <definedName name="DF_GRID_1">#REF!</definedName>
    <definedName name="DIRCONCOGMAX">'[1] Max Scen'!$G$19:$Z$19</definedName>
    <definedName name="DIRCONCOGMIN">'[1] Min Scen'!$G$19:$Z$19</definedName>
    <definedName name="DIRCONCOGMOS">'[1]Most Scen'!$G$19:$Z$19</definedName>
    <definedName name="DIRFILLEVMAX">'[1] Max Scen'!$G$22:$Z$22</definedName>
    <definedName name="DIRFILLEVMIN">'[1] Min Scen'!$G$22:$Z$22</definedName>
    <definedName name="DIRFILLEVMOS">'[1]Most Scen'!$G$22:$Z$22</definedName>
    <definedName name="DIRFILRENMAX">'[1] Max Scen'!$G$18:$Z$18</definedName>
    <definedName name="DIRFILRENMIN">'[1] Min Scen'!$G$18:$Z$18</definedName>
    <definedName name="DIRFILRENMOS">'[1]Most Scen'!$G$18:$Z$18</definedName>
    <definedName name="DIRPAY___MAX">'[1] Max Scen'!$G$21:$Z$21</definedName>
    <definedName name="DIRPAY___MIN">'[1] Min Scen'!$G$21:$Z$21</definedName>
    <definedName name="DIRPAY___MOS">'[1]Most Scen'!$G$21:$Z$21</definedName>
    <definedName name="DIRSCR___MAX">'[1] Max Scen'!$G$20:$Z$20</definedName>
    <definedName name="DIRSCR___MIN">'[1] Min Scen'!$G$20:$Z$20</definedName>
    <definedName name="DIRSCR___MOS">'[1]Most Scen'!$G$20:$Z$20</definedName>
    <definedName name="Disclaimer">"Text 6"</definedName>
    <definedName name="Discount_Date" localSheetId="1">#REF!</definedName>
    <definedName name="Discount_Date">#REF!</definedName>
    <definedName name="Discount_Factor" localSheetId="1">#REF!</definedName>
    <definedName name="Discount_Factor">#REF!</definedName>
    <definedName name="Discount_Rate" localSheetId="1">#REF!</definedName>
    <definedName name="Discount_Rate">#REF!</definedName>
    <definedName name="DKP_benefits">[2]Assump!$B$27</definedName>
    <definedName name="DocType" localSheetId="2">Word</definedName>
    <definedName name="DocType" localSheetId="1">Word</definedName>
    <definedName name="DocType">Word</definedName>
    <definedName name="DocType2" localSheetId="2">Word</definedName>
    <definedName name="DocType2" localSheetId="1">Word</definedName>
    <definedName name="DocType2">Word</definedName>
    <definedName name="drate">'[10]New Films Home Video'!$D$6</definedName>
    <definedName name="eee" localSheetId="1">#REF!,#REF!,#REF!,#REF!,#REF!,#REF!,#REF!,#REF!,#REF!,#REF!,#REF!,#REF!</definedName>
    <definedName name="eee">#REF!,#REF!,#REF!,#REF!,#REF!,#REF!,#REF!,#REF!,#REF!,#REF!,#REF!,#REF!</definedName>
    <definedName name="Elec_Growth_Matrix" localSheetId="1">#REF!</definedName>
    <definedName name="Elec_Growth_Matrix">#REF!</definedName>
    <definedName name="Elec_Growth_Matrix_Input" localSheetId="1">#REF!</definedName>
    <definedName name="Elec_Growth_Matrix_Input">#REF!</definedName>
    <definedName name="Elec_Occupancy_Tax?" localSheetId="1">#REF!</definedName>
    <definedName name="Elec_Occupancy_Tax?">#REF!</definedName>
    <definedName name="Elec_per_Sq_Ft" localSheetId="1">#REF!</definedName>
    <definedName name="Elec_per_Sq_Ft">#REF!</definedName>
    <definedName name="Elec_Start_Date" localSheetId="1">#REF!</definedName>
    <definedName name="Elec_Start_Date">#REF!</definedName>
    <definedName name="Elec_Start_Mth" localSheetId="1">#REF!</definedName>
    <definedName name="Elec_Start_Mth">#REF!</definedName>
    <definedName name="Elec_Start_Yr" localSheetId="1">#REF!</definedName>
    <definedName name="Elec_Start_Yr">#REF!</definedName>
    <definedName name="Elec_Title" localSheetId="1">#REF!</definedName>
    <definedName name="Elec_Title">#REF!</definedName>
    <definedName name="emp_data" localSheetId="1">#REF!</definedName>
    <definedName name="emp_data">#REF!</definedName>
    <definedName name="ENG" localSheetId="1">#REF!</definedName>
    <definedName name="ENG">#REF!</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"q3vjqr64u7ezs3v39/7i+evpPF9k28WyabPlNP/IvjW7+a2PqNc0ffwqP6/zZv7l8stVvjw6z8omf3w3/JDbnZR5Vj/N2uzL5evsMjctux9zWzOWl3XV5tM2n5nW/S/C9lez9K58dNb8ZFYX2aTMv8jrCweh9zmRzoJV2h39P45h/1l2AQAA"</definedName>
    <definedName name="EssAliasTable" localSheetId="1">"Default"</definedName>
    <definedName name="EssLatest" localSheetId="1">"Jan"</definedName>
    <definedName name="EssOptions" localSheetId="1">"A1100000000111000011001101020_03n/a03n/a"</definedName>
    <definedName name="ExchangeDollarstoLocal">[1]General!$C$46</definedName>
    <definedName name="ExchangePoundsToDollars">[1]General!$C$45</definedName>
    <definedName name="Exec">'[2]Exec Lookup'!$A$2:$B$50</definedName>
    <definedName name="ExpMiscTitle1">[1]Exp!$A$62</definedName>
    <definedName name="ExpMiscTitle2">[1]Exp!$A$65</definedName>
    <definedName name="Factor_3D" localSheetId="1">#REF!</definedName>
    <definedName name="Factor_3D">#REF!</definedName>
    <definedName name="Fcst">[8]Kicker!$AD$24</definedName>
    <definedName name="Fcst_Var">'[9]Data Input'!$A$19</definedName>
    <definedName name="FFECost">[1]CapEx!$F$21</definedName>
    <definedName name="FFECostInf">[1]CapEx!$G$21</definedName>
    <definedName name="fff" localSheetId="1">#REF!,#REF!,#REF!,#REF!,#REF!,#REF!,#REF!,#REF!,#REF!,#REF!,#REF!,#REF!,#REF!,#REF!,#REF!,#REF!,#REF!</definedName>
    <definedName name="fff">#REF!,#REF!,#REF!,#REF!,#REF!,#REF!,#REF!,#REF!,#REF!,#REF!,#REF!,#REF!,#REF!,#REF!,#REF!,#REF!,#REF!</definedName>
    <definedName name="fincase">[11]Model!$K$8</definedName>
    <definedName name="FNote_Cleaning" localSheetId="1">#REF!</definedName>
    <definedName name="FNote_Cleaning">#REF!</definedName>
    <definedName name="FNote_CPI" localSheetId="1">#REF!</definedName>
    <definedName name="FNote_CPI">#REF!</definedName>
    <definedName name="FNote_Eff_RSF" localSheetId="1">#REF!</definedName>
    <definedName name="FNote_Eff_RSF">#REF!</definedName>
    <definedName name="FNote_Electric" localSheetId="1">#REF!</definedName>
    <definedName name="FNote_Electric">#REF!</definedName>
    <definedName name="FNote_Free_Rent" localSheetId="1">#REF!</definedName>
    <definedName name="FNote_Free_Rent">#REF!</definedName>
    <definedName name="FNote_NPV" localSheetId="1">#REF!</definedName>
    <definedName name="FNote_NPV">#REF!</definedName>
    <definedName name="FNote_Occup_Tax" localSheetId="1">#REF!</definedName>
    <definedName name="FNote_Occup_Tax">#REF!</definedName>
    <definedName name="FNote_OE" localSheetId="1">#REF!</definedName>
    <definedName name="FNote_OE">#REF!</definedName>
    <definedName name="Fnote_PW" localSheetId="1">#REF!</definedName>
    <definedName name="Fnote_PW">#REF!</definedName>
    <definedName name="FNote_PWD" localSheetId="1">#REF!</definedName>
    <definedName name="FNote_PWD">#REF!</definedName>
    <definedName name="FNote_RE_Tax" localSheetId="1">#REF!</definedName>
    <definedName name="FNote_RE_Tax">#REF!</definedName>
    <definedName name="FNote_Rent" localSheetId="1">#REF!</definedName>
    <definedName name="FNote_Rent">#REF!</definedName>
    <definedName name="FNote_RETnyc" localSheetId="1">#REF!</definedName>
    <definedName name="FNote_RETnyc">#REF!</definedName>
    <definedName name="FNote_Taxes" localSheetId="1">#REF!</definedName>
    <definedName name="FNote_Taxes">#REF!</definedName>
    <definedName name="Fnote_UT" localSheetId="1">#REF!</definedName>
    <definedName name="Fnote_UT">#REF!</definedName>
    <definedName name="FNote_Work_Letter" localSheetId="1">#REF!</definedName>
    <definedName name="FNote_Work_Letter">#REF!</definedName>
    <definedName name="Forecast">'[9]Data Input'!$AA$19</definedName>
    <definedName name="Free_Rent_Amort_Amt" localSheetId="1">#REF!</definedName>
    <definedName name="Free_Rent_Amort_Amt">#REF!</definedName>
    <definedName name="Free_Rent_Comm_Treatment" localSheetId="1">#REF!</definedName>
    <definedName name="Free_Rent_Comm_Treatment">#REF!</definedName>
    <definedName name="Free_Rent_Matrix" localSheetId="1">#REF!</definedName>
    <definedName name="Free_Rent_Matrix">#REF!</definedName>
    <definedName name="Free_Rent_Matrix_cell1" localSheetId="1">#REF!</definedName>
    <definedName name="Free_Rent_Matrix_cell1">#REF!</definedName>
    <definedName name="Fri" localSheetId="1">#REF!</definedName>
    <definedName name="Fri">#REF!</definedName>
    <definedName name="Fridata" localSheetId="1">#REF!</definedName>
    <definedName name="Fridata">#REF!</definedName>
    <definedName name="GenAreaMeasurement">[1]General!$C$10</definedName>
    <definedName name="GenCountry">[1]General!$C$8</definedName>
    <definedName name="GenCurrency">[1]General!$C$9</definedName>
    <definedName name="GenOpeningDate">[1]General!$C$12</definedName>
    <definedName name="GenScreens">[1]General!$C$19</definedName>
    <definedName name="GenTheatreName">[1]General!$C$6</definedName>
    <definedName name="ggg" localSheetId="1">#REF!</definedName>
    <definedName name="ggg">#REF!</definedName>
    <definedName name="hhh" localSheetId="1">#REF!,#REF!,#REF!,#REF!,#REF!,#REF!,#REF!,#REF!,#REF!,#REF!,#REF!,#REF!,#REF!,#REF!,#REF!,#REF!</definedName>
    <definedName name="hhh">#REF!,#REF!,#REF!,#REF!,#REF!,#REF!,#REF!,#REF!,#REF!,#REF!,#REF!,#REF!,#REF!,#REF!,#REF!,#REF!</definedName>
    <definedName name="IMAX_split" localSheetId="1">#REF!</definedName>
    <definedName name="IMAX_split">#REF!</definedName>
    <definedName name="inf" localSheetId="1">#REF!</definedName>
    <definedName name="inf">#REF!</definedName>
    <definedName name="INV" localSheetId="1">#REF!</definedName>
    <definedName name="INV">#REF!</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40504.6215740741</definedName>
    <definedName name="IQ_NTM" hidden="1">6000</definedName>
    <definedName name="IQ_TODAY" hidden="1">0</definedName>
    <definedName name="IQ_WEEK" hidden="1">50000</definedName>
    <definedName name="IQ_YTD" hidden="1">3000</definedName>
    <definedName name="IQ_YTDMONTH" hidden="1">130000</definedName>
    <definedName name="jjj" localSheetId="1">#REF!,#REF!,#REF!,#REF!,#REF!,#REF!,#REF!,#REF!,#REF!,#REF!,#REF!</definedName>
    <definedName name="jjj">#REF!,#REF!,#REF!,#REF!,#REF!,#REF!,#REF!,#REF!,#REF!,#REF!,#REF!</definedName>
    <definedName name="JV_AMC_amort">'[12]JV AMC'!$G$24</definedName>
    <definedName name="JV_AMC_exp" localSheetId="1">#REF!</definedName>
    <definedName name="JV_AMC_exp">#REF!</definedName>
    <definedName name="JV_dig_amort">'[12]JV digital deal'!$G$24</definedName>
    <definedName name="JV_dig_exp">'[13]JV Calc'!$D$793/1000</definedName>
    <definedName name="JV_Slippage" localSheetId="1">#REF!</definedName>
    <definedName name="JV_Slippage">#REF!</definedName>
    <definedName name="KeyMonTot">[1]CapEx!$H$33</definedName>
    <definedName name="kkk" localSheetId="1">#REF!</definedName>
    <definedName name="kkk">#REF!</definedName>
    <definedName name="LanImpTot">[1]CapEx!$H$29</definedName>
    <definedName name="LanPurTot">[1]CapEx!$H$27</definedName>
    <definedName name="last" localSheetId="1">#REF!</definedName>
    <definedName name="last">#REF!</definedName>
    <definedName name="Legal">[1]CapEx!$B$52</definedName>
    <definedName name="Line_Cleaning" localSheetId="1">#REF!</definedName>
    <definedName name="Line_Cleaning">#REF!</definedName>
    <definedName name="Line_CPI" localSheetId="1">#REF!</definedName>
    <definedName name="Line_CPI">#REF!</definedName>
    <definedName name="Line_Electric" localSheetId="1">#REF!</definedName>
    <definedName name="Line_Electric">#REF!</definedName>
    <definedName name="Line_Free_Rent" localSheetId="1">#REF!</definedName>
    <definedName name="Line_Free_Rent">#REF!</definedName>
    <definedName name="Line_Leasing_Commissions" localSheetId="1">#REF!</definedName>
    <definedName name="Line_Leasing_Commissions">#REF!</definedName>
    <definedName name="Line_Misc_Info" localSheetId="1">#REF!</definedName>
    <definedName name="Line_Misc_Info">#REF!</definedName>
    <definedName name="Line_Occupancy_Tax" localSheetId="1">#REF!</definedName>
    <definedName name="Line_Occupancy_Tax">#REF!</definedName>
    <definedName name="Line_OE" localSheetId="1">#REF!</definedName>
    <definedName name="Line_OE">#REF!</definedName>
    <definedName name="Line_Prior_Lease_Obligations" localSheetId="1">#REF!</definedName>
    <definedName name="Line_Prior_Lease_Obligations">#REF!</definedName>
    <definedName name="Line_PW" localSheetId="1">#REF!</definedName>
    <definedName name="Line_PW">#REF!</definedName>
    <definedName name="Line_PWD" localSheetId="1">#REF!</definedName>
    <definedName name="Line_PWD">#REF!</definedName>
    <definedName name="Line_RE_Tax" localSheetId="1">#REF!</definedName>
    <definedName name="Line_RE_Tax">#REF!</definedName>
    <definedName name="Line_RE_Tax_NYC" localSheetId="1">#REF!</definedName>
    <definedName name="Line_RE_Tax_NYC">#REF!</definedName>
    <definedName name="Line_Tax_Effect" localSheetId="1">#REF!</definedName>
    <definedName name="Line_Tax_Effect">#REF!</definedName>
    <definedName name="Line_UT" localSheetId="1">#REF!</definedName>
    <definedName name="Line_UT">#REF!</definedName>
    <definedName name="Line_Work_Letter" localSheetId="1">#REF!</definedName>
    <definedName name="Line_Work_Letter">#REF!</definedName>
    <definedName name="Lld_LA_Area_Sq_Ft" localSheetId="1">#REF!</definedName>
    <definedName name="Lld_LA_Area_Sq_Ft">#REF!</definedName>
    <definedName name="Lld_LA_Rent_SF" localSheetId="1">#REF!</definedName>
    <definedName name="Lld_LA_Rent_SF">#REF!</definedName>
    <definedName name="Lld_LA_Term_Mths" localSheetId="1">#REF!</definedName>
    <definedName name="Lld_LA_Term_Mths">#REF!</definedName>
    <definedName name="Marginal_Tax_Rate" localSheetId="1">#REF!</definedName>
    <definedName name="Marginal_Tax_Rate">#REF!</definedName>
    <definedName name="Merit">[2]Assump!$B$25</definedName>
    <definedName name="Misc_Amort_Period" localSheetId="1">#REF!</definedName>
    <definedName name="Misc_Amort_Period">#REF!</definedName>
    <definedName name="Misc_Amortizable_Disbursement" localSheetId="1">#REF!</definedName>
    <definedName name="Misc_Amortizable_Disbursement">#REF!</definedName>
    <definedName name="Misc_Dollars" localSheetId="1">#REF!</definedName>
    <definedName name="Misc_Dollars">#REF!</definedName>
    <definedName name="Misc_Info_Note_1" localSheetId="1">#REF!</definedName>
    <definedName name="Misc_Info_Note_1">#REF!</definedName>
    <definedName name="Misc_Info_Note_2" localSheetId="1">#REF!</definedName>
    <definedName name="Misc_Info_Note_2">#REF!</definedName>
    <definedName name="Misc_Total_Disbursement" localSheetId="1">#REF!</definedName>
    <definedName name="Misc_Total_Disbursement">#REF!</definedName>
    <definedName name="Month" localSheetId="1">#REF!</definedName>
    <definedName name="Month">#REF!</definedName>
    <definedName name="Moving_Exp_Mthly_Amort" localSheetId="1">#REF!</definedName>
    <definedName name="Moving_Exp_Mthly_Amort">#REF!</definedName>
    <definedName name="Moving_Exp_SF" localSheetId="1">#REF!</definedName>
    <definedName name="Moving_Exp_SF">#REF!</definedName>
    <definedName name="Net_Lease?" localSheetId="1">#REF!</definedName>
    <definedName name="Net_Lease?">#REF!</definedName>
    <definedName name="NETINCOMEPOSMAX">'[1] Max Scen'!$G$58:$Z$58</definedName>
    <definedName name="NETINCOMEPOSMIN">'[1] Min Scen'!$G$58:$Z$58</definedName>
    <definedName name="NETINCOMEPOSMOS">'[1]Most Scen'!$G$58:$Z$58</definedName>
    <definedName name="newm" localSheetId="1">#REF!</definedName>
    <definedName name="newm">#REF!</definedName>
    <definedName name="nil" localSheetId="1">'[5]fin inc'!#REF!</definedName>
    <definedName name="nil">'[5]fin inc'!#REF!</definedName>
    <definedName name="Number_of_Columns" localSheetId="1">#REF!</definedName>
    <definedName name="Number_of_Columns">#REF!</definedName>
    <definedName name="Occupancy_Tax" localSheetId="1">#REF!</definedName>
    <definedName name="Occupancy_Tax">#REF!</definedName>
    <definedName name="OE_Matrix" localSheetId="1">#REF!</definedName>
    <definedName name="OE_Matrix">#REF!</definedName>
    <definedName name="OE_Matrix_Input" localSheetId="1">#REF!</definedName>
    <definedName name="OE_Matrix_Input">#REF!</definedName>
    <definedName name="OE_Occupancy_Tax?" localSheetId="1">#REF!</definedName>
    <definedName name="OE_Occupancy_Tax?">#REF!</definedName>
    <definedName name="OE_SF_Chg_Base" localSheetId="1">#REF!</definedName>
    <definedName name="OE_SF_Chg_Base">#REF!</definedName>
    <definedName name="OE_SF_Chg_Curr" localSheetId="1">#REF!</definedName>
    <definedName name="OE_SF_Chg_Curr">#REF!</definedName>
    <definedName name="OE_SF_Curr_Escal" localSheetId="1">#REF!</definedName>
    <definedName name="OE_SF_Curr_Escal">#REF!</definedName>
    <definedName name="OE_Start_Date" localSheetId="1">#REF!</definedName>
    <definedName name="OE_Start_Date">#REF!</definedName>
    <definedName name="OE_Start_Mth" localSheetId="1">#REF!</definedName>
    <definedName name="OE_Start_Mth">#REF!</definedName>
    <definedName name="OE_Start_Yr" localSheetId="1">#REF!</definedName>
    <definedName name="OE_Start_Yr">#REF!</definedName>
    <definedName name="ofrate" localSheetId="1">'[4]Prod Cash Flow Oct 14 Budget'!#REF!</definedName>
    <definedName name="ofrate">'[4]Prod Cash Flow Oct 14 Budget'!#REF!</definedName>
    <definedName name="ofrate1" localSheetId="1">'[14]HP3 MarkUp Cost Rept Form'!#REF!</definedName>
    <definedName name="ofrate1">'[14]HP3 MarkUp Cost Rept Form'!#REF!</definedName>
    <definedName name="ofrate2" localSheetId="1">'[14]HP3 MarkUp Cost Rept Form'!#REF!</definedName>
    <definedName name="ofrate2">'[14]HP3 MarkUp Cost Rept Form'!#REF!</definedName>
    <definedName name="old">[15]Sheet3!$A$14:$J$249</definedName>
    <definedName name="olde" localSheetId="1">#REF!</definedName>
    <definedName name="olde">#REF!</definedName>
    <definedName name="OPEEBITDAMAX">'[1] Max Scen'!$G$51:$Z$51</definedName>
    <definedName name="OPEEBITDAMIN">'[1] Min Scen'!$G$51:$Z$51</definedName>
    <definedName name="OPEEBITDAMOS">'[1]Most Scen'!$G$51:$Z$51</definedName>
    <definedName name="OPEEBITMAX">'[1] Max Scen'!$G$53:$Z$53</definedName>
    <definedName name="OPEEBITMIN">'[1] Min Scen'!$G$53:$Z$53</definedName>
    <definedName name="OPEEBITMOS">'[1]Most Scen'!$G$53:$Z$53</definedName>
    <definedName name="Option_Line_1" localSheetId="1">#REF!</definedName>
    <definedName name="Option_Line_1">#REF!</definedName>
    <definedName name="Option_Line_2" localSheetId="1">#REF!</definedName>
    <definedName name="Option_Line_2">#REF!</definedName>
    <definedName name="Option_Line_3" localSheetId="1">#REF!</definedName>
    <definedName name="Option_Line_3">#REF!</definedName>
    <definedName name="Option_Line_4" localSheetId="1">#REF!</definedName>
    <definedName name="Option_Line_4">#REF!</definedName>
    <definedName name="participations">'[16]Studio Home Video'!$E$24</definedName>
    <definedName name="Per_Screen" localSheetId="1">#REF!</definedName>
    <definedName name="Per_Screen">#REF!</definedName>
    <definedName name="Per_Sq_Ft_Lines">'[17]Lease Template'!$A$486:$IV$486,'[17]Lease Template'!$A$518:$IV$518,'[17]Lease Template'!$A$535:$IV$535,'[17]Lease Template'!$A$556:$IV$556,'[17]Lease Template'!$A$573:$IV$573,'[17]Lease Template'!$A$590:$IV$590,'[17]Lease Template'!$A$608:$IV$608,'[17]Lease Template'!$A$626:$IV$626,'[17]Lease Template'!$A$644:$IV$644,'[17]Lease Template'!$A$662:$IV$662,'[17]Lease Template'!$A$667:$IV$667,'[17]Lease Template'!$A$697:$IV$697</definedName>
    <definedName name="Per_Sq_Ft_Print" localSheetId="1">#REF!</definedName>
    <definedName name="Per_Sq_Ft_Print">#REF!</definedName>
    <definedName name="Period">'[9]Data Input'!$AA$15</definedName>
    <definedName name="PREOPECOSMAXYR">'[1] Max Scen'!$F$41:$G$41</definedName>
    <definedName name="PREOPECOSMINYR">'[1] Min Scen'!$F$41:$G$41</definedName>
    <definedName name="PREOPECOSMOSYR">'[1]Most Scen'!$F$41:$G$41</definedName>
    <definedName name="PREOPEQTR">[1]CapEx!$R$72:$Y$72</definedName>
    <definedName name="PreTax_Cost_of_Debt" localSheetId="1">#REF!</definedName>
    <definedName name="PreTax_Cost_of_Debt">#REF!</definedName>
    <definedName name="_xlnm.Print_Area" localSheetId="2">'Box Office &amp; Network Stats'!$A$1:$AO$46</definedName>
    <definedName name="_xlnm.Print_Area" localSheetId="1">'Consolidated Model'!$A$1:$AM$130</definedName>
    <definedName name="_xlnm.Print_Area">#REF!</definedName>
    <definedName name="Print_Area_MI" localSheetId="1">#REF!</definedName>
    <definedName name="Print_Area_MI">#REF!</definedName>
    <definedName name="Print_Footnotes" localSheetId="1">#REF!</definedName>
    <definedName name="Print_Footnotes">#REF!</definedName>
    <definedName name="print_name" localSheetId="1">#REF!</definedName>
    <definedName name="print_name">#REF!</definedName>
    <definedName name="_xlnm.Print_Titles" localSheetId="1">'Consolidated Model'!$1:$4</definedName>
    <definedName name="_xlnm.Print_Titles">#REF!</definedName>
    <definedName name="Print_Top_Page" localSheetId="1">#REF!</definedName>
    <definedName name="Print_Top_Page">#REF!</definedName>
    <definedName name="Prior_fcst" localSheetId="1">#REF!</definedName>
    <definedName name="Prior_fcst">#REF!</definedName>
    <definedName name="Prior_Year">'[18]Data Input'!$AA$21</definedName>
    <definedName name="Prior_yr" localSheetId="1">#REF!</definedName>
    <definedName name="Prior_yr">#REF!</definedName>
    <definedName name="ProFeeInf">[1]CapEx!$G$56</definedName>
    <definedName name="Profit" localSheetId="1">#REF!</definedName>
    <definedName name="Profit">#REF!</definedName>
    <definedName name="projector" localSheetId="1">#REF!</definedName>
    <definedName name="projector">#REF!</definedName>
    <definedName name="PropertyAddress" localSheetId="1">#REF!</definedName>
    <definedName name="PropertyAddress">#REF!</definedName>
    <definedName name="PW_Base_Hourly_Wage" localSheetId="1">#REF!</definedName>
    <definedName name="PW_Base_Hourly_Wage">#REF!</definedName>
    <definedName name="PW_Base_Year" localSheetId="1">#REF!</definedName>
    <definedName name="PW_Base_Year">#REF!</definedName>
    <definedName name="PW_Curr_Accrued_Escal" localSheetId="1">#REF!</definedName>
    <definedName name="PW_Curr_Accrued_Escal">#REF!</definedName>
    <definedName name="PW_fringe_status" localSheetId="1">#REF!</definedName>
    <definedName name="PW_fringe_status">#REF!</definedName>
    <definedName name="PW_growth_factor" localSheetId="1">#REF!</definedName>
    <definedName name="PW_growth_factor">#REF!</definedName>
    <definedName name="PW_Matrix" localSheetId="1">#REF!</definedName>
    <definedName name="PW_Matrix">#REF!</definedName>
    <definedName name="PW_Matrix_Row" localSheetId="1">#REF!</definedName>
    <definedName name="PW_Matrix_Row">#REF!</definedName>
    <definedName name="PW_New_or_Old_Clause" localSheetId="1">#REF!</definedName>
    <definedName name="PW_New_or_Old_Clause">#REF!</definedName>
    <definedName name="PW_Old_Base_Rate" localSheetId="1">#REF!</definedName>
    <definedName name="PW_Old_Base_Rate">#REF!</definedName>
    <definedName name="PW_Old_Current_Rate" localSheetId="1">#REF!</definedName>
    <definedName name="PW_Old_Current_Rate">#REF!</definedName>
    <definedName name="PW_Penny_for_Penny" localSheetId="1">#REF!</definedName>
    <definedName name="PW_Penny_for_Penny">#REF!</definedName>
    <definedName name="PW_Start_Date" localSheetId="1">#REF!</definedName>
    <definedName name="PW_Start_Date">#REF!</definedName>
    <definedName name="PW_Start_Mth" localSheetId="1">#REF!</definedName>
    <definedName name="PW_Start_Mth">#REF!</definedName>
    <definedName name="PW_Start_Yr" localSheetId="1">#REF!</definedName>
    <definedName name="PW_Start_Yr">#REF!</definedName>
    <definedName name="PWD_Base_Hourly_Wage" localSheetId="1">#REF!</definedName>
    <definedName name="PWD_Base_Hourly_Wage">#REF!</definedName>
    <definedName name="PWD_Base_Year" localSheetId="1">#REF!</definedName>
    <definedName name="PWD_Base_Year">#REF!</definedName>
    <definedName name="PWD_Curr_Accrued_Escal" localSheetId="1">#REF!</definedName>
    <definedName name="PWD_Curr_Accrued_Escal">#REF!</definedName>
    <definedName name="PWD_Fringe_Status" localSheetId="1">#REF!</definedName>
    <definedName name="PWD_Fringe_Status">#REF!</definedName>
    <definedName name="PWD_growth_factor" localSheetId="1">#REF!</definedName>
    <definedName name="PWD_growth_factor">#REF!</definedName>
    <definedName name="PWD_Matrix_Row" localSheetId="1">#REF!</definedName>
    <definedName name="PWD_Matrix_Row">#REF!</definedName>
    <definedName name="PWD_New_or_Old_Clause" localSheetId="1">#REF!</definedName>
    <definedName name="PWD_New_or_Old_Clause">#REF!</definedName>
    <definedName name="PWD_Old_Base_Rate" localSheetId="1">#REF!</definedName>
    <definedName name="PWD_Old_Base_Rate">#REF!</definedName>
    <definedName name="PWD_penny_for_penny" localSheetId="1">#REF!</definedName>
    <definedName name="PWD_penny_for_penny">#REF!</definedName>
    <definedName name="PWD_Start_Date" localSheetId="1">#REF!</definedName>
    <definedName name="PWD_Start_Date">#REF!</definedName>
    <definedName name="PWD_Start_Mth" localSheetId="1">#REF!</definedName>
    <definedName name="PWD_Start_Mth">#REF!</definedName>
    <definedName name="PWD_Start_Yr" localSheetId="1">#REF!</definedName>
    <definedName name="PWD_Start_Yr">#REF!</definedName>
    <definedName name="QTD" localSheetId="1">#REF!</definedName>
    <definedName name="QTD">#REF!</definedName>
    <definedName name="Qtr_Beg" localSheetId="2">'[8]Graph Data Curr Yr'!#REF!</definedName>
    <definedName name="Qtr_Beg" localSheetId="1">'[8]Graph Data Curr Yr'!#REF!</definedName>
    <definedName name="Qtr_Beg">'[8]Graph Data Curr Yr'!#REF!</definedName>
    <definedName name="Qtr_End" localSheetId="1">'[19]Graph Data Curr Yr'!#REF!</definedName>
    <definedName name="Qtr_End">'[19]Graph Data Curr Yr'!#REF!</definedName>
    <definedName name="Qtr_toDate">[20]Kicker!$AD$20</definedName>
    <definedName name="Rate" localSheetId="1">#REF!</definedName>
    <definedName name="Rate">#REF!</definedName>
    <definedName name="RefNo">[1]CapEx!$B$4</definedName>
    <definedName name="Rent_Base" localSheetId="1">#REF!</definedName>
    <definedName name="Rent_Base">#REF!</definedName>
    <definedName name="Rent_Free_Period_Initial" localSheetId="1">#REF!</definedName>
    <definedName name="Rent_Free_Period_Initial">#REF!</definedName>
    <definedName name="Rent_Input_Yrs" localSheetId="1">#REF!</definedName>
    <definedName name="Rent_Input_Yrs">#REF!</definedName>
    <definedName name="Rent_Matrix" localSheetId="1">#REF!</definedName>
    <definedName name="Rent_Matrix">#REF!</definedName>
    <definedName name="Rent_Matrix_Input" localSheetId="1">#REF!</definedName>
    <definedName name="Rent_Matrix_Input">#REF!</definedName>
    <definedName name="Rentrak_data" localSheetId="1">#REF!</definedName>
    <definedName name="Rentrak_data">#REF!</definedName>
    <definedName name="Rentrak_WE" localSheetId="1">'[21]Week 0'!#REF!</definedName>
    <definedName name="Rentrak_WE">'[21]Week 0'!#REF!</definedName>
    <definedName name="Rentrak_Weekday" localSheetId="1">'[21]Week 0'!#REF!</definedName>
    <definedName name="Rentrak_Weekday">'[21]Week 0'!#REF!</definedName>
    <definedName name="Research">[1]CapEx!$B$53</definedName>
    <definedName name="residuals">'[16]Studio Home Video'!$E$25</definedName>
    <definedName name="RETax_Matrix" localSheetId="1">#REF!</definedName>
    <definedName name="RETax_Matrix">#REF!</definedName>
    <definedName name="RETax_Matrix_Input" localSheetId="1">#REF!</definedName>
    <definedName name="RETax_Matrix_Input">#REF!</definedName>
    <definedName name="RETax_Occupancy_Tax?" localSheetId="1">#REF!</definedName>
    <definedName name="RETax_Occupancy_Tax?">#REF!</definedName>
    <definedName name="RETax_SF_Chg_Base" localSheetId="1">#REF!</definedName>
    <definedName name="RETax_SF_Chg_Base">#REF!</definedName>
    <definedName name="RETax_SF_Chg_Curr" localSheetId="1">#REF!</definedName>
    <definedName name="RETax_SF_Chg_Curr">#REF!</definedName>
    <definedName name="RETax_SF_Chg_Target" localSheetId="1">#REF!</definedName>
    <definedName name="RETax_SF_Chg_Target">#REF!</definedName>
    <definedName name="RETax_SF_Curr_Escal" localSheetId="1">#REF!</definedName>
    <definedName name="RETax_SF_Curr_Escal">#REF!</definedName>
    <definedName name="RETax_SF_yearly_Incr" localSheetId="1">#REF!</definedName>
    <definedName name="RETax_SF_yearly_Incr">#REF!</definedName>
    <definedName name="RETax_Start_Date" localSheetId="1">#REF!</definedName>
    <definedName name="RETax_Start_Date">#REF!</definedName>
    <definedName name="RETax_Start_Mth" localSheetId="1">#REF!</definedName>
    <definedName name="RETax_Start_Mth">#REF!</definedName>
    <definedName name="RETax_Start_Yr" localSheetId="1">#REF!</definedName>
    <definedName name="RETax_Start_Yr">#REF!</definedName>
    <definedName name="RETax_Yrs_to_Target" localSheetId="1">#REF!</definedName>
    <definedName name="RETax_Yrs_to_Target">#REF!</definedName>
    <definedName name="RETnyc_Area" localSheetId="1">#REF!</definedName>
    <definedName name="RETnyc_Area">#REF!</definedName>
    <definedName name="RETnyc_Area_Auto" localSheetId="1">#REF!</definedName>
    <definedName name="RETnyc_Area_Auto">#REF!</definedName>
    <definedName name="RETnyc_Area_Manual" localSheetId="1">#REF!</definedName>
    <definedName name="RETnyc_Area_Manual">#REF!</definedName>
    <definedName name="RETnyc_AV_growth_rate" localSheetId="1">#REF!</definedName>
    <definedName name="RETnyc_AV_growth_rate">#REF!</definedName>
    <definedName name="RETnyc_AV_Increment" localSheetId="1">#REF!</definedName>
    <definedName name="RETnyc_AV_Increment">#REF!</definedName>
    <definedName name="RETnyc_AV_Target_Yr" localSheetId="1">#REF!</definedName>
    <definedName name="RETnyc_AV_Target_Yr">#REF!</definedName>
    <definedName name="RETnyc_Base_AV1" localSheetId="1">#REF!</definedName>
    <definedName name="RETnyc_Base_AV1">#REF!</definedName>
    <definedName name="RETnyc_Base_AV1_Manual" localSheetId="1">#REF!</definedName>
    <definedName name="RETnyc_Base_AV1_Manual">#REF!</definedName>
    <definedName name="RETnyc_Base_AV2" localSheetId="1">#REF!</definedName>
    <definedName name="RETnyc_Base_AV2">#REF!</definedName>
    <definedName name="RETnyc_Base_AV2_Manual" localSheetId="1">#REF!</definedName>
    <definedName name="RETnyc_Base_AV2_Manual">#REF!</definedName>
    <definedName name="RETnyc_Base_Taxes" localSheetId="1">#REF!</definedName>
    <definedName name="RETnyc_Base_Taxes">#REF!</definedName>
    <definedName name="RETnyc_Base_Year" localSheetId="1">#REF!</definedName>
    <definedName name="RETnyc_Base_Year">#REF!</definedName>
    <definedName name="RETnyc_Curr_Rate_Yr" localSheetId="1">#REF!</definedName>
    <definedName name="RETnyc_Curr_Rate_Yr">#REF!</definedName>
    <definedName name="RETnyc_Current_AV" localSheetId="1">#REF!</definedName>
    <definedName name="RETnyc_Current_AV">#REF!</definedName>
    <definedName name="RETnyc_Current_Year" localSheetId="1">#REF!</definedName>
    <definedName name="RETnyc_Current_Year">#REF!</definedName>
    <definedName name="RETnyc_First_Tax_Year" localSheetId="1">#REF!</definedName>
    <definedName name="RETnyc_First_Tax_Year">#REF!</definedName>
    <definedName name="RETnyc_Fiscal_Month" localSheetId="1">#REF!</definedName>
    <definedName name="RETnyc_Fiscal_Month">#REF!</definedName>
    <definedName name="RETnyc_Growth_Matrix" localSheetId="1">#REF!</definedName>
    <definedName name="RETnyc_Growth_Matrix">#REF!</definedName>
    <definedName name="RETnyc_Growth_Matrix_Input" localSheetId="1">#REF!</definedName>
    <definedName name="RETnyc_Growth_Matrix_Input">#REF!</definedName>
    <definedName name="RETnyc_Growth_Start_Year" localSheetId="1">#REF!</definedName>
    <definedName name="RETnyc_Growth_Start_Year">#REF!</definedName>
    <definedName name="RETnyc_NYC_Rate_Matrix" localSheetId="1">#REF!</definedName>
    <definedName name="RETnyc_NYC_Rate_Matrix">#REF!</definedName>
    <definedName name="RETnyc_Occupancy_Tax?" localSheetId="1">#REF!</definedName>
    <definedName name="RETnyc_Occupancy_Tax?">#REF!</definedName>
    <definedName name="RETnyc_Prior_AV" localSheetId="1">#REF!</definedName>
    <definedName name="RETnyc_Prior_AV">#REF!</definedName>
    <definedName name="RETnyc_SF_Curr_Escal" localSheetId="1">#REF!</definedName>
    <definedName name="RETnyc_SF_Curr_Escal">#REF!</definedName>
    <definedName name="RETnyc_Start_Date" localSheetId="1">#REF!</definedName>
    <definedName name="RETnyc_Start_Date">#REF!</definedName>
    <definedName name="RETnyc_Start_Mth" localSheetId="1">#REF!</definedName>
    <definedName name="RETnyc_Start_Mth">#REF!</definedName>
    <definedName name="RETnyc_Start_Yr" localSheetId="1">#REF!</definedName>
    <definedName name="RETnyc_Start_Yr">#REF!</definedName>
    <definedName name="RETnyc_Target_AV" localSheetId="1">#REF!</definedName>
    <definedName name="RETnyc_Target_AV">#REF!</definedName>
    <definedName name="RETnyc_Tax_Rate1" localSheetId="1">#REF!</definedName>
    <definedName name="RETnyc_Tax_Rate1">#REF!</definedName>
    <definedName name="RETnyc_Tax_Rate2" localSheetId="1">#REF!</definedName>
    <definedName name="RETnyc_Tax_Rate2">#REF!</definedName>
    <definedName name="RETnyc_Yrs_to_Adjust_AV" localSheetId="1">#REF!</definedName>
    <definedName name="RETnyc_Yrs_to_Adjust_AV">#REF!</definedName>
    <definedName name="RETnyc_Yrs_to_Target" localSheetId="1">#REF!</definedName>
    <definedName name="RETnyc_Yrs_to_Target">#REF!</definedName>
    <definedName name="retreive" localSheetId="1">#REF!</definedName>
    <definedName name="retreive">#REF!</definedName>
    <definedName name="retrieve" localSheetId="2">#REF!</definedName>
    <definedName name="retrieve" localSheetId="1">'Consolidated Model'!$A$1:$A$87</definedName>
    <definedName name="retrieve">#REF!</definedName>
    <definedName name="RevMiscTitle1">[1]Rev!$A$36</definedName>
    <definedName name="RevMiscTitle2">[1]Rev!$A$39</definedName>
    <definedName name="sadads" localSheetId="1">#REF!</definedName>
    <definedName name="sadads">#REF!</definedName>
    <definedName name="SAPBEXhrIndnt" hidden="1">"Wide"</definedName>
    <definedName name="SAPsysID" hidden="1">"708C5W7SBKP804JT78WJ0JNKI"</definedName>
    <definedName name="SAPwbID" hidden="1">"ARS"</definedName>
    <definedName name="Scenario">[22]Kicker!$B$2</definedName>
    <definedName name="sd" localSheetId="1">#REF!</definedName>
    <definedName name="sd">#REF!</definedName>
    <definedName name="sdaf" localSheetId="1">#REF!</definedName>
    <definedName name="sdaf">#REF!</definedName>
    <definedName name="SITINCPER">[1]Rev!$F$9:$Y$9</definedName>
    <definedName name="SITMAX___">[1]Rev!$F$8:$Y$8</definedName>
    <definedName name="SITMIN___">[1]Rev!$F$6:$Y$6</definedName>
    <definedName name="SITMOS___">[1]Rev!$F$7:$Y$7</definedName>
    <definedName name="SONICS" localSheetId="1">#REF!</definedName>
    <definedName name="SONICS">#REF!</definedName>
    <definedName name="Space_Plan_SF" localSheetId="1">#REF!</definedName>
    <definedName name="Space_Plan_SF">#REF!</definedName>
    <definedName name="Status" localSheetId="1">#REF!</definedName>
    <definedName name="Status">#REF!</definedName>
    <definedName name="TB" localSheetId="1">#REF!</definedName>
    <definedName name="TB">#REF!</definedName>
    <definedName name="Term_of_Analysis" localSheetId="1">#REF!</definedName>
    <definedName name="Term_of_Analysis">#REF!</definedName>
    <definedName name="Term_of_Lease" localSheetId="1">#REF!</definedName>
    <definedName name="Term_of_Lease">#REF!</definedName>
    <definedName name="Term_of_Misc_Amort" localSheetId="1">#REF!</definedName>
    <definedName name="Term_of_Misc_Amort">#REF!</definedName>
    <definedName name="TEST" localSheetId="1">#REF!</definedName>
    <definedName name="TEST">#REF!</definedName>
    <definedName name="TF_all_rows" localSheetId="1">#REF!</definedName>
    <definedName name="TF_all_rows">#REF!</definedName>
    <definedName name="TF_Leasing_Comm" localSheetId="1">#REF!</definedName>
    <definedName name="TF_Leasing_Comm">#REF!</definedName>
    <definedName name="TF_Misc_Info" localSheetId="1">#REF!</definedName>
    <definedName name="TF_Misc_Info">#REF!</definedName>
    <definedName name="TF_Misc_Prior_Lease" localSheetId="1">#REF!</definedName>
    <definedName name="TF_Misc_Prior_Lease">#REF!</definedName>
    <definedName name="TF_small_rows">'[17]Lease Template'!$AI$797,'[17]Lease Template'!$AI$794,'[17]Lease Template'!$AI$790,'[17]Lease Template'!$AI$788,'[17]Lease Template'!$AI$779,'[17]Lease Template'!$AI$773,'[17]Lease Template'!$AI$769,'[17]Lease Template'!$AI$766,'[17]Lease Template'!$AI$763,'[17]Lease Template'!$AI$758,'[17]Lease Template'!$AI$754,'[17]Lease Template'!$AI$750,'[17]Lease Template'!$AI$746,'[17]Lease Template'!$AI$742,'[17]Lease Template'!$AI$738,'[17]Lease Template'!$AI$733,'[17]Lease Template'!$AI$730</definedName>
    <definedName name="TF_Work_Letter" localSheetId="1">#REF!</definedName>
    <definedName name="TF_Work_Letter">#REF!</definedName>
    <definedName name="THEBASRENMAXYR">'[1] Max Scen'!$G$28:$Z$28</definedName>
    <definedName name="THEBASRENMINYR">'[1] Min Scen'!$G$28:$Z$28</definedName>
    <definedName name="THEBASRENMOSYR">'[1]Most Scen'!$G$28:$Z$28</definedName>
    <definedName name="THECOMAREMAXYR">'[1] Max Scen'!$G$33:$Z$33</definedName>
    <definedName name="THECOMAREMINYR">'[1] Min Scen'!$G$33:$Z$33</definedName>
    <definedName name="THECOMAREMOSYR">'[1]Most Scen'!$G$33:$Z$33</definedName>
    <definedName name="THECRECARMAXYR">'[1] Max Scen'!$G$37:$Z$37</definedName>
    <definedName name="THECRECARMINYR">'[1] Min Scen'!$G$37:$Z$37</definedName>
    <definedName name="THECRECARMOSYR">'[1]Most Scen'!$G$37:$Z$37</definedName>
    <definedName name="THEINSOTHMAXYR">'[1] Max Scen'!$G$31:$Z$31</definedName>
    <definedName name="THEINSOTHMINYR">'[1] Min Scen'!$G$31:$Z$31</definedName>
    <definedName name="THEINSOTHMOSYR">'[1]Most Scen'!$G$31:$Z$31</definedName>
    <definedName name="THELEGPROMAXYR">'[1] Max Scen'!$G$36:$Z$36</definedName>
    <definedName name="THELEGPROMINYR">'[1] Min Scen'!$G$36:$Z$36</definedName>
    <definedName name="THELEGPROMOSYR">'[1]Most Scen'!$G$36:$Z$36</definedName>
    <definedName name="THELIGPOWMAXYR">'[1] Max Scen'!$G$30:$Z$30</definedName>
    <definedName name="THELIGPOWMINYR">'[1] Min Scen'!$G$30:$Z$30</definedName>
    <definedName name="THELIGPOWMOSYR">'[1]Most Scen'!$G$30:$Z$30</definedName>
    <definedName name="THEOTHEXPMAXYR">'[1] Max Scen'!$G$38:$Z$38</definedName>
    <definedName name="THEOTHEXPMINYR">'[1] Min Scen'!$G$38:$Z$38</definedName>
    <definedName name="THEOTHEXPMOSYR">'[1]Most Scen'!$G$38:$Z$38</definedName>
    <definedName name="THEPROTAXMAXYR">'[1] Max Scen'!$G$32:$Z$32</definedName>
    <definedName name="THEPROTAXMINYR">'[1] Min Scen'!$G$32:$Z$32</definedName>
    <definedName name="THEPROTAXMOSYR">'[1]Most Scen'!$G$32:$Z$32</definedName>
    <definedName name="THERENPERMAXYR">'[1] Max Scen'!$G$29:$Z$29</definedName>
    <definedName name="THERENPERMINYR">'[1] Min Scen'!$G$29:$Z$29</definedName>
    <definedName name="THERENPERMOSYR">'[1]Most Scen'!$G$29:$Z$29</definedName>
    <definedName name="THEREPMANMAXYR">'[1] Max Scen'!$G$34:$Z$34</definedName>
    <definedName name="THEREPMANMINYR">'[1] Min Scen'!$G$34:$Z$34</definedName>
    <definedName name="THEREPMANMOSYR">'[1]Most Scen'!$G$34:$Z$34</definedName>
    <definedName name="THETRAENTMAXYR">'[1] Max Scen'!$G$35:$Z$35</definedName>
    <definedName name="THETRAENTMINYR">'[1] Min Scen'!$G$35:$Z$35</definedName>
    <definedName name="THETRAENTMOSYR">'[1]Most Scen'!$G$35:$Z$35</definedName>
    <definedName name="Tier1_Tax" localSheetId="1">[23]Summary!#REF!</definedName>
    <definedName name="Tier1_Tax">[23]Summary!#REF!</definedName>
    <definedName name="Tier1_TaxRate" localSheetId="1">[23]Summary!#REF!</definedName>
    <definedName name="Tier1_TaxRate">[23]Summary!#REF!</definedName>
    <definedName name="Tier2_Tax" localSheetId="1">[23]Summary!#REF!</definedName>
    <definedName name="Tier2_Tax">[23]Summary!#REF!</definedName>
    <definedName name="Tier2_TaxRate" localSheetId="1">[23]Summary!#REF!</definedName>
    <definedName name="Tier2_TaxRate">[23]Summary!#REF!</definedName>
    <definedName name="Tier3_TaxRate" localSheetId="1">[23]Summary!#REF!</definedName>
    <definedName name="Tier3_TaxRate">[23]Summary!#REF!</definedName>
    <definedName name="Title_Commission_Amort" localSheetId="1">#REF!</definedName>
    <definedName name="Title_Commission_Amort">#REF!</definedName>
    <definedName name="Title_Commissions_Paid" localSheetId="1">#REF!</definedName>
    <definedName name="Title_Commissions_Paid">#REF!</definedName>
    <definedName name="Title_Improvement_Costs" localSheetId="1">#REF!</definedName>
    <definedName name="Title_Improvement_Costs">#REF!</definedName>
    <definedName name="Title_Leasehold_Pmts" localSheetId="1">#REF!</definedName>
    <definedName name="Title_Leasehold_Pmts">#REF!</definedName>
    <definedName name="Title_Long_Eff_RSF" localSheetId="1">#REF!</definedName>
    <definedName name="Title_Long_Eff_RSF">#REF!</definedName>
    <definedName name="Title_LseHld_Amortization" localSheetId="1">#REF!</definedName>
    <definedName name="Title_LseHld_Amortization">#REF!</definedName>
    <definedName name="Title_Moving_Exp_Amort" localSheetId="1">#REF!</definedName>
    <definedName name="Title_Moving_Exp_Amort">#REF!</definedName>
    <definedName name="Title_Moving_Tax_Benefits" localSheetId="1">#REF!</definedName>
    <definedName name="Title_Moving_Tax_Benefits">#REF!</definedName>
    <definedName name="Title_of_Analysis" localSheetId="1">'[17]Lease Template'!#REF!</definedName>
    <definedName name="Title_of_Analysis">'[17]Lease Template'!#REF!</definedName>
    <definedName name="Title_RSF" localSheetId="1">#REF!</definedName>
    <definedName name="Title_RSF">#REF!</definedName>
    <definedName name="Title_RSF_Suffix" localSheetId="1">#REF!</definedName>
    <definedName name="Title_RSF_Suffix">#REF!</definedName>
    <definedName name="Title_Short_Eff_RSF" localSheetId="1">#REF!</definedName>
    <definedName name="Title_Short_Eff_RSF">#REF!</definedName>
    <definedName name="Title_TaxBen_Lld1" localSheetId="1">#REF!</definedName>
    <definedName name="Title_TaxBen_Lld1">#REF!</definedName>
    <definedName name="Title_TaxBen_Lld2" localSheetId="1">#REF!</definedName>
    <definedName name="Title_TaxBen_Lld2">#REF!</definedName>
    <definedName name="Title_TaxBen_Tnt1" localSheetId="1">#REF!</definedName>
    <definedName name="Title_TaxBen_Tnt1">#REF!</definedName>
    <definedName name="Title_TaxBen_Tnt2" localSheetId="1">#REF!</definedName>
    <definedName name="Title_TaxBen_Tnt2">#REF!</definedName>
    <definedName name="Title_Year_Vector" localSheetId="1">#REF!</definedName>
    <definedName name="Title_Year_Vector">#REF!</definedName>
    <definedName name="Total_Free_Rent" localSheetId="1">#REF!</definedName>
    <definedName name="Total_Free_Rent">#REF!</definedName>
    <definedName name="Total_NPV" localSheetId="1">#REF!</definedName>
    <definedName name="Total_NPV">#REF!</definedName>
    <definedName name="Total_Rental_Pmts" localSheetId="1">#REF!</definedName>
    <definedName name="Total_Rental_Pmts">#REF!</definedName>
    <definedName name="Total_Rental_Pmts_Sqf" localSheetId="1">#REF!</definedName>
    <definedName name="Total_Rental_Pmts_Sqf">#REF!</definedName>
    <definedName name="TP_all_columns_bottom" localSheetId="1">#REF!</definedName>
    <definedName name="TP_all_columns_bottom">#REF!</definedName>
    <definedName name="TP_all_columns_top" localSheetId="1">#REF!</definedName>
    <definedName name="TP_all_columns_top">#REF!</definedName>
    <definedName name="TP_all_rows">'[17]Lease Template'!$A$485:$A$487,'[17]Lease Template'!$A$500:$A$501,'[17]Lease Template'!$A$517:$A$519,'[17]Lease Template'!$A$534:$A$536,'[17]Lease Template'!$A$555:$A$557,'[17]Lease Template'!$A$572:$A$574,'[17]Lease Template'!$A$589:$A$591,'[17]Lease Template'!$A$607:$A$609,'[17]Lease Template'!$A$625:$A$627,'[17]Lease Template'!$A$643:$A$645,'[17]Lease Template'!$A$661:$A$663,'[17]Lease Template'!$A$664,'[17]Lease Template'!$A$666:$A$667,'[17]Lease Template'!$A$681,'[17]Lease Template'!$A$694,'[17]Lease Template'!$A$696:$A$697</definedName>
    <definedName name="TP_extra_line_1" localSheetId="1">#REF!</definedName>
    <definedName name="TP_extra_line_1">#REF!</definedName>
    <definedName name="TP_extra_line_2" localSheetId="1">#REF!</definedName>
    <definedName name="TP_extra_line_2">#REF!</definedName>
    <definedName name="TP_Misc" localSheetId="1">#REF!</definedName>
    <definedName name="TP_Misc">#REF!</definedName>
    <definedName name="TP_Net_Receipts" localSheetId="1">#REF!</definedName>
    <definedName name="TP_Net_Receipts">#REF!</definedName>
    <definedName name="TP_small_rows">'[17]Lease Template'!$A$487,'[17]Lease Template'!$A$519,'[17]Lease Template'!$A$501,'[17]Lease Template'!$A$536,'[17]Lease Template'!$A$557,'[17]Lease Template'!$A$574,'[17]Lease Template'!$A$591,'[17]Lease Template'!$A$609,'[17]Lease Template'!$A$627,'[17]Lease Template'!$A$645,'[17]Lease Template'!$A$663</definedName>
    <definedName name="TP05_Columns" localSheetId="1">#REF!</definedName>
    <definedName name="TP05_Columns">#REF!</definedName>
    <definedName name="TP05_RSF" localSheetId="1">'[17]Lease Template'!#REF!</definedName>
    <definedName name="TP05_RSF">'[17]Lease Template'!#REF!</definedName>
    <definedName name="TP05_RSF_Suffix" localSheetId="1">#REF!</definedName>
    <definedName name="TP05_RSF_Suffix">#REF!</definedName>
    <definedName name="TP05_Short_Eff_RSF" localSheetId="1">'[17]Lease Template'!#REF!</definedName>
    <definedName name="TP05_Short_Eff_RSF">'[17]Lease Template'!#REF!</definedName>
    <definedName name="TP06_Columns" localSheetId="1">#REF!</definedName>
    <definedName name="TP06_Columns">#REF!</definedName>
    <definedName name="TP06_RSF_Suffix" localSheetId="1">#REF!</definedName>
    <definedName name="TP06_RSF_Suffix">#REF!</definedName>
    <definedName name="TP07_Columns" localSheetId="1">#REF!</definedName>
    <definedName name="TP07_Columns">#REF!</definedName>
    <definedName name="TP07_RSF" localSheetId="1">'[17]Lease Template'!#REF!</definedName>
    <definedName name="TP07_RSF">'[17]Lease Template'!#REF!</definedName>
    <definedName name="TP07_RSF_Suffix" localSheetId="1">'[17]Lease Template'!#REF!</definedName>
    <definedName name="TP07_RSF_Suffix">'[17]Lease Template'!#REF!</definedName>
    <definedName name="TP07_Short_Eff_RSF" localSheetId="1">'[17]Lease Template'!#REF!</definedName>
    <definedName name="TP07_Short_Eff_RSF">'[17]Lease Template'!#REF!</definedName>
    <definedName name="TP08_Columns" localSheetId="1">#REF!</definedName>
    <definedName name="TP08_Columns">#REF!</definedName>
    <definedName name="TP08_RSF_Suffix" localSheetId="1">#REF!</definedName>
    <definedName name="TP08_RSF_Suffix">#REF!</definedName>
    <definedName name="TP09_Columns" localSheetId="1">#REF!</definedName>
    <definedName name="TP09_Columns">#REF!</definedName>
    <definedName name="TP09_Long_Eff_RSF" localSheetId="1">'[17]Lease Template'!#REF!</definedName>
    <definedName name="TP09_Long_Eff_RSF">'[17]Lease Template'!#REF!</definedName>
    <definedName name="TP09_RSF" localSheetId="1">'[17]Lease Template'!#REF!</definedName>
    <definedName name="TP09_RSF">'[17]Lease Template'!#REF!</definedName>
    <definedName name="TP09_RSF_Suffix" localSheetId="1">'[17]Lease Template'!#REF!</definedName>
    <definedName name="TP09_RSF_Suffix">'[17]Lease Template'!#REF!</definedName>
    <definedName name="TP10_Columns" localSheetId="1">#REF!</definedName>
    <definedName name="TP10_Columns">#REF!</definedName>
    <definedName name="TP11_Columns" localSheetId="1">#REF!</definedName>
    <definedName name="TP11_Columns">#REF!</definedName>
    <definedName name="TP11_Long_Eff_RSF" localSheetId="1">'[17]Lease Template'!#REF!</definedName>
    <definedName name="TP11_Long_Eff_RSF">'[17]Lease Template'!#REF!</definedName>
    <definedName name="TP11_RSF" localSheetId="1">'[17]Lease Template'!#REF!</definedName>
    <definedName name="TP11_RSF">'[17]Lease Template'!#REF!</definedName>
    <definedName name="TP11_RSF_Suffix" localSheetId="1">#REF!</definedName>
    <definedName name="TP11_RSF_Suffix">#REF!</definedName>
    <definedName name="TP12_Columns" localSheetId="1">#REF!</definedName>
    <definedName name="TP12_Columns">#REF!</definedName>
    <definedName name="TP13_Columns" localSheetId="1">#REF!</definedName>
    <definedName name="TP13_Columns">#REF!</definedName>
    <definedName name="TP13_Long_Eff_RSF" localSheetId="1">'[17]Lease Template'!#REF!</definedName>
    <definedName name="TP13_Long_Eff_RSF">'[17]Lease Template'!#REF!</definedName>
    <definedName name="TP13_RSF" localSheetId="1">#REF!</definedName>
    <definedName name="TP13_RSF">#REF!</definedName>
    <definedName name="TP13_RSF_Suffix" localSheetId="1">#REF!</definedName>
    <definedName name="TP13_RSF_Suffix">#REF!</definedName>
    <definedName name="TP14_Columns" localSheetId="1">#REF!</definedName>
    <definedName name="TP14_Columns">#REF!</definedName>
    <definedName name="TP15_Columns" localSheetId="1">#REF!</definedName>
    <definedName name="TP15_Columns">#REF!</definedName>
    <definedName name="TP15_Long_Eff_RSF" localSheetId="1">'[17]Lease Template'!#REF!</definedName>
    <definedName name="TP15_Long_Eff_RSF">'[17]Lease Template'!#REF!</definedName>
    <definedName name="TP15_RSF" localSheetId="1">#REF!</definedName>
    <definedName name="TP15_RSF">#REF!</definedName>
    <definedName name="TP15_RSF_Suffix" localSheetId="1">#REF!</definedName>
    <definedName name="TP15_RSF_Suffix">#REF!</definedName>
    <definedName name="TP16_Long_Eff_RSF" localSheetId="1">'[17]Lease Template'!#REF!</definedName>
    <definedName name="TP16_Long_Eff_RSF">'[17]Lease Template'!#REF!</definedName>
    <definedName name="TP16_RSF" localSheetId="1">#REF!</definedName>
    <definedName name="TP16_RSF">#REF!</definedName>
    <definedName name="TP16_RSF_Suffix" localSheetId="1">#REF!</definedName>
    <definedName name="TP16_RSF_Suffix">#REF!</definedName>
    <definedName name="TPF_Cleaning">'[17]Lease Template'!$AI$767:$AI$769,'[17]Lease Template'!$A$661:$A$663</definedName>
    <definedName name="TPF_CPI">'[17]Lease Template'!$A$643:$A$645,'[17]Lease Template'!$AI$764:$AI$766</definedName>
    <definedName name="TPF_Electric">'[17]Lease Template'!$A$517:$A$519,'[17]Lease Template'!$AI$735:$AI$738</definedName>
    <definedName name="TPF_Free_Rent">'[17]Lease Template'!$AI$731:$AI$733,'[17]Lease Template'!$A$500:$A$501</definedName>
    <definedName name="TPF_Occupancy_Tax">'[17]Lease Template'!$A$681,'[17]Lease Template'!$AI$789:$AI$790</definedName>
    <definedName name="TPF_OE">'[17]Lease Template'!$A$572:$A$574,'[17]Lease Template'!$AI$747:$AI$750</definedName>
    <definedName name="TPF_PW">'[17]Lease Template'!$A$607:$A$609,'[17]Lease Template'!$AI$755:$AI$758</definedName>
    <definedName name="TPF_PWD">'[17]Lease Template'!$AI$759:$AI$763,'[17]Lease Template'!$A$625:$A$627</definedName>
    <definedName name="TPF_RETax">'[17]Lease Template'!$AI$739:$AI$742,'[17]Lease Template'!$A$534:$A$536</definedName>
    <definedName name="TPF_RETnyc">'[17]Lease Template'!$AI$743:$AI$746,'[17]Lease Template'!$A$555:$A$557</definedName>
    <definedName name="TPF_Tax_Benefits">'[17]Lease Template'!$AI$791:$AI$794,'[17]Lease Template'!$A$694</definedName>
    <definedName name="TPF_UT">'[17]Lease Template'!$AI$751:$AI$754,'[17]Lease Template'!$A$589:$A$591</definedName>
    <definedName name="UT_Matrix" localSheetId="1">#REF!</definedName>
    <definedName name="UT_Matrix">#REF!</definedName>
    <definedName name="UT_Matrix_Input" localSheetId="1">#REF!</definedName>
    <definedName name="UT_Matrix_Input">#REF!</definedName>
    <definedName name="UT_Occupancy_Tax?" localSheetId="1">#REF!</definedName>
    <definedName name="UT_Occupancy_Tax?">#REF!</definedName>
    <definedName name="UT_SF_Chg_Base" localSheetId="1">#REF!</definedName>
    <definedName name="UT_SF_Chg_Base">#REF!</definedName>
    <definedName name="UT_SF_Chg_Curr" localSheetId="1">#REF!</definedName>
    <definedName name="UT_SF_Chg_Curr">#REF!</definedName>
    <definedName name="UT_SF_Curr_Escal" localSheetId="1">#REF!</definedName>
    <definedName name="UT_SF_Curr_Escal">#REF!</definedName>
    <definedName name="UT_Start_Date" localSheetId="1">#REF!</definedName>
    <definedName name="UT_Start_Date">#REF!</definedName>
    <definedName name="UT_Start_Mth" localSheetId="1">#REF!</definedName>
    <definedName name="UT_Start_Mth">#REF!</definedName>
    <definedName name="UT_Start_Yr" localSheetId="1">#REF!</definedName>
    <definedName name="UT_Start_Yr">#REF!</definedName>
    <definedName name="UT_Title" localSheetId="1">#REF!</definedName>
    <definedName name="UT_Title">#REF!</definedName>
    <definedName name="Variance">'[9]Data Input'!$AA$20</definedName>
    <definedName name="View_Destination" localSheetId="1">#REF!</definedName>
    <definedName name="View_Destination">#REF!</definedName>
    <definedName name="VM" localSheetId="1">#REF!</definedName>
    <definedName name="VM">#REF!</definedName>
    <definedName name="Wholesale_Split">'[16]Studio Home Video'!$E$26</definedName>
    <definedName name="Work_Letter_Payout_Vector" localSheetId="1">#REF!</definedName>
    <definedName name="Work_Letter_Payout_Vector">#REF!</definedName>
    <definedName name="Work_Letter_Payout_Vector_Input" localSheetId="1">#REF!</definedName>
    <definedName name="Work_Letter_Payout_Vector_Input">#REF!</definedName>
    <definedName name="Work_Letter_SF" localSheetId="1">#REF!</definedName>
    <definedName name="Work_Letter_SF">#REF!</definedName>
    <definedName name="Work_Letter_Title" localSheetId="1">#REF!</definedName>
    <definedName name="Work_Letter_Title">#REF!</definedName>
    <definedName name="Year">'[24]Data Input'!$AA$18</definedName>
    <definedName name="Year_Variance">'[18]Data Input'!$AA$22</definedName>
    <definedName name="yr1_dmr" localSheetId="1">#REF!</definedName>
    <definedName name="yr1_dmr">#REF!</definedName>
    <definedName name="yr1_jv" localSheetId="1">#REF!</definedName>
    <definedName name="yr1_jv">#REF!</definedName>
    <definedName name="yr1_maintmargin" localSheetId="1">#REF!</definedName>
    <definedName name="yr1_maintmargin">#REF!</definedName>
    <definedName name="yr1_maintrev" localSheetId="1">#REF!</definedName>
    <definedName name="yr1_maintrev">#REF!</definedName>
    <definedName name="yr10_dmr" localSheetId="1">#REF!</definedName>
    <definedName name="yr10_dmr">#REF!</definedName>
    <definedName name="yr10_jv" localSheetId="1">#REF!</definedName>
    <definedName name="yr10_jv">#REF!</definedName>
    <definedName name="yr10_maintmargin" localSheetId="1">#REF!</definedName>
    <definedName name="yr10_maintmargin">#REF!</definedName>
    <definedName name="yr10_maintrev" localSheetId="1">#REF!</definedName>
    <definedName name="yr10_maintrev">#REF!</definedName>
    <definedName name="yr2_dmr" localSheetId="1">#REF!</definedName>
    <definedName name="yr2_dmr">#REF!</definedName>
    <definedName name="yr2_jv" localSheetId="1">#REF!</definedName>
    <definedName name="yr2_jv">#REF!</definedName>
    <definedName name="yr2_maintmargin" localSheetId="1">#REF!</definedName>
    <definedName name="yr2_maintmargin">#REF!</definedName>
    <definedName name="yr2_maintrev" localSheetId="1">#REF!</definedName>
    <definedName name="yr2_maintrev">#REF!</definedName>
    <definedName name="yr3_dmr" localSheetId="1">#REF!</definedName>
    <definedName name="yr3_dmr">#REF!</definedName>
    <definedName name="yr3_jv" localSheetId="1">#REF!</definedName>
    <definedName name="yr3_jv">#REF!</definedName>
    <definedName name="yr3_maintmargin" localSheetId="1">#REF!</definedName>
    <definedName name="yr3_maintmargin">#REF!</definedName>
    <definedName name="yr3_maintrev" localSheetId="1">#REF!</definedName>
    <definedName name="yr3_maintrev">#REF!</definedName>
    <definedName name="yr4_dmr" localSheetId="1">#REF!</definedName>
    <definedName name="yr4_dmr">#REF!</definedName>
    <definedName name="yr4_jv" localSheetId="1">#REF!</definedName>
    <definedName name="yr4_jv">#REF!</definedName>
    <definedName name="yr4_maintmargin" localSheetId="1">#REF!</definedName>
    <definedName name="yr4_maintmargin">#REF!</definedName>
    <definedName name="yr4_maintrev" localSheetId="1">#REF!</definedName>
    <definedName name="yr4_maintrev">#REF!</definedName>
    <definedName name="yr5_dmr" localSheetId="1">#REF!</definedName>
    <definedName name="yr5_dmr">#REF!</definedName>
    <definedName name="yr5_jv" localSheetId="1">#REF!</definedName>
    <definedName name="yr5_jv">#REF!</definedName>
    <definedName name="yr5_maintmargin" localSheetId="1">#REF!</definedName>
    <definedName name="yr5_maintmargin">#REF!</definedName>
    <definedName name="yr5_maintrev" localSheetId="1">#REF!</definedName>
    <definedName name="yr5_maintrev">#REF!</definedName>
    <definedName name="yr6_dmr" localSheetId="1">#REF!</definedName>
    <definedName name="yr6_dmr">#REF!</definedName>
    <definedName name="yr6_jv" localSheetId="1">#REF!</definedName>
    <definedName name="yr6_jv">#REF!</definedName>
    <definedName name="yr6_maintmargin" localSheetId="1">#REF!</definedName>
    <definedName name="yr6_maintmargin">#REF!</definedName>
    <definedName name="yr6_maintrev" localSheetId="1">#REF!</definedName>
    <definedName name="yr6_maintrev">#REF!</definedName>
    <definedName name="yr7_dmr" localSheetId="1">#REF!</definedName>
    <definedName name="yr7_dmr">#REF!</definedName>
    <definedName name="yr7_jv" localSheetId="1">#REF!</definedName>
    <definedName name="yr7_jv">#REF!</definedName>
    <definedName name="yr7_maintmargin" localSheetId="1">#REF!</definedName>
    <definedName name="yr7_maintmargin">#REF!</definedName>
    <definedName name="yr7_maintrev" localSheetId="1">#REF!</definedName>
    <definedName name="yr7_maintrev">#REF!</definedName>
    <definedName name="yr8_dmr" localSheetId="1">#REF!</definedName>
    <definedName name="yr8_dmr">#REF!</definedName>
    <definedName name="yr8_jv" localSheetId="1">#REF!</definedName>
    <definedName name="yr8_jv">#REF!</definedName>
    <definedName name="yr8_maintmargin" localSheetId="1">#REF!</definedName>
    <definedName name="yr8_maintmargin">#REF!</definedName>
    <definedName name="yr8_maintrev" localSheetId="1">#REF!</definedName>
    <definedName name="yr8_maintrev">#REF!</definedName>
    <definedName name="yr9_dmr" localSheetId="1">#REF!</definedName>
    <definedName name="yr9_dmr">#REF!</definedName>
    <definedName name="yr9_jv" localSheetId="1">#REF!</definedName>
    <definedName name="yr9_jv">#REF!</definedName>
    <definedName name="yr9_maintmargin" localSheetId="1">#REF!</definedName>
    <definedName name="yr9_maintmargin">#REF!</definedName>
    <definedName name="yr9_maintrev" localSheetId="1">#REF!</definedName>
    <definedName name="yr9_maintrev">#REF!</definedName>
    <definedName name="YTD" localSheetId="1">#REF!</definedName>
    <definedName name="YTD">#REF!</definedName>
    <definedName name="YTD_Name">[20]Kicker!$AD$23</definedName>
  </definedNames>
  <calcPr calcId="191029"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46" i="4" l="1"/>
  <c r="AO40" i="4"/>
  <c r="AN40" i="4"/>
  <c r="AO34" i="4"/>
  <c r="AO27" i="4"/>
  <c r="AO12" i="4"/>
  <c r="AM93" i="8"/>
  <c r="AM63" i="8"/>
  <c r="AM22" i="8"/>
  <c r="AM58" i="8"/>
  <c r="AM123" i="8"/>
  <c r="AM122" i="8"/>
  <c r="AM121" i="8"/>
  <c r="AM120" i="8"/>
  <c r="AM116" i="8"/>
  <c r="AM115" i="8"/>
  <c r="AM101" i="8"/>
  <c r="AM110" i="8" s="1"/>
  <c r="AM111" i="8" s="1"/>
  <c r="AM73" i="8"/>
  <c r="AM54" i="8"/>
  <c r="AM48" i="8"/>
  <c r="AM38" i="8"/>
  <c r="AM35" i="8"/>
  <c r="AM34" i="8"/>
  <c r="AM33" i="8"/>
  <c r="AM32" i="8"/>
  <c r="AM29" i="8"/>
  <c r="AM28" i="8"/>
  <c r="AM27" i="8"/>
  <c r="AM18" i="8"/>
  <c r="AM11" i="8"/>
  <c r="AM12" i="8" s="1"/>
  <c r="AL101" i="8"/>
  <c r="AM40" i="8" l="1"/>
  <c r="AM60" i="8"/>
  <c r="AM75" i="8" s="1"/>
  <c r="AM81" i="8" s="1"/>
  <c r="AM85" i="8" s="1"/>
  <c r="AM87" i="8" s="1"/>
  <c r="AM89" i="8" s="1"/>
  <c r="AM36" i="8"/>
  <c r="AM24" i="8"/>
  <c r="AM30" i="8"/>
  <c r="AM118" i="8"/>
  <c r="AM124" i="8"/>
  <c r="AL63" i="8"/>
  <c r="AM42" i="8" l="1"/>
  <c r="AM130" i="8"/>
  <c r="AM61" i="8"/>
  <c r="AL73" i="8"/>
  <c r="AK73" i="8"/>
  <c r="AL40" i="8" l="1"/>
  <c r="AL123" i="8"/>
  <c r="AL122" i="8"/>
  <c r="AL121" i="8"/>
  <c r="AL120" i="8"/>
  <c r="AL116" i="8"/>
  <c r="AL115" i="8"/>
  <c r="AL110" i="8"/>
  <c r="AL111" i="8" s="1"/>
  <c r="AL93" i="8"/>
  <c r="AL54" i="8"/>
  <c r="AL48" i="8"/>
  <c r="AL38" i="8"/>
  <c r="AL35" i="8"/>
  <c r="AL34" i="8"/>
  <c r="AL33" i="8"/>
  <c r="AL32" i="8"/>
  <c r="AL29" i="8"/>
  <c r="AL28" i="8"/>
  <c r="AL27" i="8"/>
  <c r="AL18" i="8"/>
  <c r="AL11" i="8"/>
  <c r="AN46" i="4"/>
  <c r="AN34" i="4"/>
  <c r="AN27" i="4"/>
  <c r="AN12" i="4"/>
  <c r="AL60" i="8" l="1"/>
  <c r="AL24" i="8"/>
  <c r="AL124" i="8"/>
  <c r="AL36" i="8"/>
  <c r="AL30" i="8"/>
  <c r="AL61" i="8"/>
  <c r="AL75" i="8"/>
  <c r="AL81" i="8" s="1"/>
  <c r="AL85" i="8" s="1"/>
  <c r="AL87" i="8" s="1"/>
  <c r="AL89" i="8" s="1"/>
  <c r="AL118" i="8"/>
  <c r="AL12" i="8"/>
  <c r="AM46" i="4"/>
  <c r="AM40" i="4"/>
  <c r="AM34" i="4"/>
  <c r="AM27" i="4"/>
  <c r="AM12" i="4"/>
  <c r="AK63" i="8"/>
  <c r="AK18" i="8"/>
  <c r="AL130" i="8" l="1"/>
  <c r="AL42" i="8"/>
  <c r="AK123" i="8"/>
  <c r="AK122" i="8"/>
  <c r="AK121" i="8"/>
  <c r="AK120" i="8"/>
  <c r="AK116" i="8"/>
  <c r="AK115" i="8"/>
  <c r="AK101" i="8"/>
  <c r="AK110" i="8" s="1"/>
  <c r="AK111" i="8" s="1"/>
  <c r="AK93" i="8"/>
  <c r="AK54" i="8"/>
  <c r="AK124" i="8" s="1"/>
  <c r="AK48" i="8"/>
  <c r="AK40" i="8"/>
  <c r="AK38" i="8"/>
  <c r="AK35" i="8"/>
  <c r="AK34" i="8"/>
  <c r="AK33" i="8"/>
  <c r="AK32" i="8"/>
  <c r="AK29" i="8"/>
  <c r="AK28" i="8"/>
  <c r="AK27" i="8"/>
  <c r="AK11" i="8"/>
  <c r="AK12" i="8" s="1"/>
  <c r="AK60" i="8" l="1"/>
  <c r="AK30" i="8"/>
  <c r="AK36" i="8"/>
  <c r="AK42" i="8" s="1"/>
  <c r="AK24" i="8"/>
  <c r="AK130" i="8" s="1"/>
  <c r="AK75" i="8"/>
  <c r="AK81" i="8" s="1"/>
  <c r="AK85" i="8" s="1"/>
  <c r="AK87" i="8" s="1"/>
  <c r="AK89" i="8" s="1"/>
  <c r="AK118" i="8"/>
  <c r="Z63" i="8"/>
  <c r="AK61" i="8" l="1"/>
  <c r="AI63" i="8"/>
  <c r="AF93" i="8" l="1"/>
  <c r="AG93" i="8"/>
  <c r="AI93" i="8"/>
  <c r="AJ93" i="8" s="1"/>
  <c r="AI88" i="8"/>
  <c r="AH73" i="8" l="1"/>
  <c r="AI73" i="8"/>
  <c r="AK34" i="4" l="1"/>
  <c r="AL40" i="4"/>
  <c r="AK12" i="4"/>
  <c r="AL10" i="4"/>
  <c r="AK46" i="4"/>
  <c r="AK40" i="4"/>
  <c r="AK27" i="4"/>
  <c r="AL34" i="4" l="1"/>
  <c r="AL27" i="4"/>
  <c r="AL46" i="4"/>
  <c r="AL11" i="4"/>
  <c r="AL9" i="4"/>
  <c r="AI40" i="8"/>
  <c r="AJ17" i="8"/>
  <c r="AJ16" i="8"/>
  <c r="AJ15" i="8"/>
  <c r="AJ14" i="8"/>
  <c r="AI120" i="8"/>
  <c r="AI11" i="8"/>
  <c r="AI12" i="8" s="1"/>
  <c r="AJ107" i="8"/>
  <c r="AJ106" i="8"/>
  <c r="AJ105" i="8"/>
  <c r="AJ104" i="8"/>
  <c r="AJ103" i="8"/>
  <c r="AJ102" i="8"/>
  <c r="AJ99" i="8"/>
  <c r="AJ98" i="8"/>
  <c r="AJ97" i="8"/>
  <c r="AJ96" i="8"/>
  <c r="AJ92" i="8"/>
  <c r="AJ88" i="8"/>
  <c r="AJ84" i="8"/>
  <c r="AJ83" i="8"/>
  <c r="AJ80" i="8"/>
  <c r="AJ79" i="8"/>
  <c r="AJ78" i="8"/>
  <c r="AJ77" i="8"/>
  <c r="AJ72" i="8"/>
  <c r="AJ71" i="8"/>
  <c r="AJ70" i="8"/>
  <c r="AJ69" i="8"/>
  <c r="AJ68" i="8"/>
  <c r="AJ67" i="8"/>
  <c r="AJ66" i="8"/>
  <c r="AJ64" i="8"/>
  <c r="AJ63" i="8"/>
  <c r="AJ58" i="8"/>
  <c r="AJ56" i="8"/>
  <c r="AJ53" i="8"/>
  <c r="AJ52" i="8"/>
  <c r="AJ51" i="8"/>
  <c r="AJ50" i="8"/>
  <c r="AJ47" i="8"/>
  <c r="AJ46" i="8"/>
  <c r="AJ45" i="8"/>
  <c r="AJ29" i="8"/>
  <c r="AJ22" i="8"/>
  <c r="AJ20" i="8"/>
  <c r="AJ10" i="8"/>
  <c r="AJ9" i="8"/>
  <c r="AJ8" i="8"/>
  <c r="AI121" i="8"/>
  <c r="AI115" i="8"/>
  <c r="AI101" i="8"/>
  <c r="AI54" i="8"/>
  <c r="AI48" i="8"/>
  <c r="AI38" i="8"/>
  <c r="AI35" i="8"/>
  <c r="AI34" i="8"/>
  <c r="AI33" i="8"/>
  <c r="AI32" i="8"/>
  <c r="AJ32" i="8" s="1"/>
  <c r="AI29" i="8"/>
  <c r="AI28" i="8"/>
  <c r="AI27" i="8"/>
  <c r="AI18" i="8"/>
  <c r="AI110" i="8" l="1"/>
  <c r="AI111" i="8" s="1"/>
  <c r="AJ34" i="8"/>
  <c r="AJ28" i="8"/>
  <c r="AJ101" i="8"/>
  <c r="AJ110" i="8" s="1"/>
  <c r="AJ111" i="8" s="1"/>
  <c r="AJ35" i="8"/>
  <c r="AI60" i="8"/>
  <c r="AI75" i="8" s="1"/>
  <c r="AJ40" i="8"/>
  <c r="AJ38" i="8"/>
  <c r="AJ27" i="8"/>
  <c r="AJ48" i="8"/>
  <c r="AJ123" i="8"/>
  <c r="AJ122" i="8"/>
  <c r="AJ33" i="8"/>
  <c r="AJ36" i="8" s="1"/>
  <c r="AJ18" i="8"/>
  <c r="AJ121" i="8"/>
  <c r="AJ120" i="8"/>
  <c r="AJ116" i="8"/>
  <c r="AJ11" i="8"/>
  <c r="AJ115" i="8"/>
  <c r="AJ30" i="8"/>
  <c r="AJ54" i="8"/>
  <c r="AI124" i="8"/>
  <c r="AI30" i="8"/>
  <c r="AI36" i="8"/>
  <c r="AI24" i="8"/>
  <c r="AH120" i="8"/>
  <c r="AG120" i="8"/>
  <c r="AF120" i="8"/>
  <c r="AD120" i="8"/>
  <c r="AC120" i="8"/>
  <c r="AB120" i="8"/>
  <c r="AA120" i="8"/>
  <c r="Z120" i="8"/>
  <c r="Y120" i="8"/>
  <c r="X120" i="8"/>
  <c r="W120" i="8"/>
  <c r="V120" i="8"/>
  <c r="U120" i="8"/>
  <c r="T120" i="8"/>
  <c r="S120" i="8"/>
  <c r="R120" i="8"/>
  <c r="Q120" i="8"/>
  <c r="P120" i="8"/>
  <c r="O120" i="8"/>
  <c r="N120" i="8"/>
  <c r="M120" i="8"/>
  <c r="L120" i="8"/>
  <c r="K120" i="8"/>
  <c r="J120" i="8"/>
  <c r="I120" i="8"/>
  <c r="H120" i="8"/>
  <c r="G120" i="8"/>
  <c r="F120" i="8"/>
  <c r="E120" i="8"/>
  <c r="D120" i="8"/>
  <c r="C120" i="8"/>
  <c r="B120" i="8"/>
  <c r="E32" i="8"/>
  <c r="D32" i="8"/>
  <c r="C32" i="8"/>
  <c r="B32" i="8"/>
  <c r="J32" i="8"/>
  <c r="I32" i="8"/>
  <c r="H32" i="8"/>
  <c r="G32" i="8"/>
  <c r="O32" i="8"/>
  <c r="N32" i="8"/>
  <c r="M32" i="8"/>
  <c r="L32" i="8"/>
  <c r="AH32" i="8"/>
  <c r="AG32" i="8"/>
  <c r="AF32" i="8"/>
  <c r="AD32" i="8"/>
  <c r="AC32" i="8"/>
  <c r="AB32" i="8"/>
  <c r="AA32" i="8"/>
  <c r="Y32" i="8"/>
  <c r="X32" i="8"/>
  <c r="W32" i="8"/>
  <c r="V32" i="8"/>
  <c r="Z32" i="8" s="1"/>
  <c r="T32" i="8"/>
  <c r="S32" i="8"/>
  <c r="R32" i="8"/>
  <c r="Q32" i="8"/>
  <c r="U32" i="8" s="1"/>
  <c r="AF54" i="8"/>
  <c r="AG54" i="8"/>
  <c r="AH54" i="8"/>
  <c r="AC48" i="8"/>
  <c r="AE50" i="8"/>
  <c r="AD54" i="8"/>
  <c r="AC54" i="8"/>
  <c r="AB54" i="8"/>
  <c r="AA54" i="8"/>
  <c r="Z54" i="8"/>
  <c r="Z60" i="8" s="1"/>
  <c r="Y54" i="8"/>
  <c r="X54" i="8"/>
  <c r="W54" i="8"/>
  <c r="V54" i="8"/>
  <c r="U54" i="8"/>
  <c r="P50" i="8"/>
  <c r="K50" i="8"/>
  <c r="F50" i="8"/>
  <c r="AH18" i="8"/>
  <c r="AG18" i="8"/>
  <c r="AF18" i="8"/>
  <c r="AD18" i="8"/>
  <c r="AC18" i="8"/>
  <c r="AB18" i="8"/>
  <c r="AA18" i="8"/>
  <c r="Z18" i="8"/>
  <c r="Y18" i="8"/>
  <c r="X18" i="8"/>
  <c r="W18" i="8"/>
  <c r="V18" i="8"/>
  <c r="U17" i="8"/>
  <c r="U16" i="8"/>
  <c r="U15" i="8"/>
  <c r="T18" i="8"/>
  <c r="AE14" i="8"/>
  <c r="AE120" i="8" s="1"/>
  <c r="U14" i="8"/>
  <c r="P14" i="8"/>
  <c r="K14" i="8"/>
  <c r="F14" i="8"/>
  <c r="AJ108" i="8" l="1"/>
  <c r="AJ118" i="8"/>
  <c r="AE32" i="8"/>
  <c r="AI81" i="8"/>
  <c r="AI85" i="8" s="1"/>
  <c r="AI87" i="8" s="1"/>
  <c r="AI89" i="8" s="1"/>
  <c r="AI130" i="8"/>
  <c r="AJ24" i="8"/>
  <c r="AJ124" i="8"/>
  <c r="AJ42" i="8"/>
  <c r="AJ60" i="8"/>
  <c r="AI61" i="8"/>
  <c r="AI42" i="8"/>
  <c r="U18" i="8"/>
  <c r="AJ12" i="4"/>
  <c r="AJ45" i="4"/>
  <c r="AJ46" i="4" s="1"/>
  <c r="AJ40" i="4"/>
  <c r="AJ34" i="4"/>
  <c r="AJ27" i="4"/>
  <c r="AJ130" i="8" l="1"/>
  <c r="AJ61" i="8"/>
  <c r="AH121" i="8"/>
  <c r="AH115" i="8"/>
  <c r="AH48" i="8"/>
  <c r="AH40" i="8"/>
  <c r="AH38" i="8"/>
  <c r="AH35" i="8"/>
  <c r="AH34" i="8"/>
  <c r="AH33" i="8"/>
  <c r="AH29" i="8"/>
  <c r="AH28" i="8"/>
  <c r="AH27" i="8"/>
  <c r="AH11" i="8"/>
  <c r="AH36" i="8" l="1"/>
  <c r="AH60" i="8"/>
  <c r="AH75" i="8" s="1"/>
  <c r="AH81" i="8" s="1"/>
  <c r="AH85" i="8" s="1"/>
  <c r="AH87" i="8" s="1"/>
  <c r="AH89" i="8" s="1"/>
  <c r="AH24" i="8"/>
  <c r="AH124" i="8"/>
  <c r="AH30" i="8"/>
  <c r="AH12" i="8"/>
  <c r="AI45" i="4"/>
  <c r="AH61" i="8" l="1"/>
  <c r="AH130" i="8"/>
  <c r="AH42" i="8"/>
  <c r="AH101" i="8"/>
  <c r="AH110" i="8" s="1"/>
  <c r="AH111" i="8" s="1"/>
  <c r="AG121" i="8"/>
  <c r="AG115" i="8"/>
  <c r="AG65" i="8"/>
  <c r="AG73" i="8" s="1"/>
  <c r="AG40" i="8"/>
  <c r="AG34" i="8"/>
  <c r="AG38" i="8"/>
  <c r="AI46" i="4"/>
  <c r="AI40" i="4"/>
  <c r="AI34" i="4"/>
  <c r="AI27" i="4"/>
  <c r="AG33" i="8"/>
  <c r="AG29" i="8"/>
  <c r="AG48" i="8" l="1"/>
  <c r="AG28" i="8"/>
  <c r="AG35" i="8"/>
  <c r="AG36" i="8" s="1"/>
  <c r="AI12" i="4"/>
  <c r="AG11" i="8"/>
  <c r="AG27" i="8"/>
  <c r="AG12" i="8" l="1"/>
  <c r="AG124" i="8"/>
  <c r="AG60" i="8"/>
  <c r="AG30" i="8"/>
  <c r="AG24" i="8"/>
  <c r="AE98" i="8"/>
  <c r="AE99" i="8"/>
  <c r="AE97" i="8"/>
  <c r="AE96" i="8"/>
  <c r="AE106" i="8"/>
  <c r="AE105" i="8"/>
  <c r="AE104" i="8"/>
  <c r="AE103" i="8"/>
  <c r="AE102" i="8"/>
  <c r="Z107" i="8"/>
  <c r="Z106" i="8"/>
  <c r="Z105" i="8"/>
  <c r="Z104" i="8"/>
  <c r="Z103" i="8"/>
  <c r="Z102" i="8"/>
  <c r="Z99" i="8"/>
  <c r="Z98" i="8"/>
  <c r="Z97" i="8"/>
  <c r="AG42" i="8" l="1"/>
  <c r="AE101" i="8"/>
  <c r="AG75" i="8"/>
  <c r="AG81" i="8" s="1"/>
  <c r="AG85" i="8" s="1"/>
  <c r="AG87" i="8" s="1"/>
  <c r="AG89" i="8" s="1"/>
  <c r="AG130" i="8"/>
  <c r="AG61" i="8"/>
  <c r="AF123" i="8"/>
  <c r="AD123" i="8"/>
  <c r="AC123" i="8"/>
  <c r="AB123" i="8"/>
  <c r="AA123" i="8"/>
  <c r="Z123" i="8"/>
  <c r="Y123" i="8"/>
  <c r="X123" i="8"/>
  <c r="W123" i="8"/>
  <c r="V123" i="8"/>
  <c r="T123" i="8"/>
  <c r="AF122" i="8"/>
  <c r="AD122" i="8"/>
  <c r="AC122" i="8"/>
  <c r="AB122" i="8"/>
  <c r="AA122" i="8"/>
  <c r="Z122" i="8"/>
  <c r="Y122" i="8"/>
  <c r="X122" i="8"/>
  <c r="W122" i="8"/>
  <c r="V122" i="8"/>
  <c r="U122" i="8"/>
  <c r="T122" i="8"/>
  <c r="AF121" i="8"/>
  <c r="AD121" i="8"/>
  <c r="AC121" i="8"/>
  <c r="AB121" i="8"/>
  <c r="AA121" i="8"/>
  <c r="Z121" i="8"/>
  <c r="Y121" i="8"/>
  <c r="X121" i="8"/>
  <c r="W121" i="8"/>
  <c r="U121" i="8"/>
  <c r="T121" i="8"/>
  <c r="U117" i="8"/>
  <c r="T117" i="8"/>
  <c r="AF116" i="8"/>
  <c r="AD116" i="8"/>
  <c r="AC116" i="8"/>
  <c r="AB116" i="8"/>
  <c r="AA116" i="8"/>
  <c r="Z116" i="8"/>
  <c r="Y116" i="8"/>
  <c r="X116" i="8"/>
  <c r="W116" i="8"/>
  <c r="V116" i="8"/>
  <c r="U116" i="8"/>
  <c r="T116" i="8"/>
  <c r="AF115" i="8"/>
  <c r="AD115" i="8"/>
  <c r="AC115" i="8"/>
  <c r="AB115" i="8"/>
  <c r="AA115" i="8"/>
  <c r="Y115" i="8"/>
  <c r="X115" i="8"/>
  <c r="W115" i="8"/>
  <c r="V115" i="8"/>
  <c r="U115" i="8"/>
  <c r="T115" i="8"/>
  <c r="AE107" i="8"/>
  <c r="U97" i="8"/>
  <c r="T97" i="8"/>
  <c r="AD93" i="8"/>
  <c r="AC93" i="8"/>
  <c r="AB93" i="8"/>
  <c r="AA93" i="8"/>
  <c r="Z93" i="8"/>
  <c r="Y93" i="8"/>
  <c r="X93" i="8"/>
  <c r="W93" i="8"/>
  <c r="V93" i="8"/>
  <c r="T93" i="8"/>
  <c r="AE92" i="8"/>
  <c r="U92" i="8"/>
  <c r="U93" i="8" s="1"/>
  <c r="AE90" i="8"/>
  <c r="AD88" i="8"/>
  <c r="AE88" i="8" s="1"/>
  <c r="AE84" i="8"/>
  <c r="Z84" i="8"/>
  <c r="U84" i="8"/>
  <c r="U85" i="8" s="1"/>
  <c r="U87" i="8" s="1"/>
  <c r="AE83" i="8"/>
  <c r="T81" i="8"/>
  <c r="T85" i="8" s="1"/>
  <c r="T87" i="8" s="1"/>
  <c r="AE80" i="8"/>
  <c r="Z80" i="8"/>
  <c r="U80" i="8"/>
  <c r="AE79" i="8"/>
  <c r="Z79" i="8"/>
  <c r="U79" i="8"/>
  <c r="AE78" i="8"/>
  <c r="AE77" i="8"/>
  <c r="AD73" i="8"/>
  <c r="AE72" i="8"/>
  <c r="U72" i="8"/>
  <c r="AE71" i="8"/>
  <c r="AE70" i="8"/>
  <c r="U70" i="8"/>
  <c r="AE69" i="8"/>
  <c r="U69" i="8"/>
  <c r="AE68" i="8"/>
  <c r="U68" i="8"/>
  <c r="AE67" i="8"/>
  <c r="AE66" i="8"/>
  <c r="U66" i="8"/>
  <c r="AF65" i="8"/>
  <c r="AC65" i="8"/>
  <c r="AB65" i="8"/>
  <c r="AB73" i="8" s="1"/>
  <c r="AA65" i="8"/>
  <c r="AA73" i="8" s="1"/>
  <c r="X65" i="8"/>
  <c r="X73" i="8" s="1"/>
  <c r="W65" i="8"/>
  <c r="W73" i="8" s="1"/>
  <c r="V65" i="8"/>
  <c r="V73" i="8" s="1"/>
  <c r="U65" i="8"/>
  <c r="T65" i="8"/>
  <c r="T73" i="8" s="1"/>
  <c r="AE64" i="8"/>
  <c r="Z64" i="8"/>
  <c r="AE63" i="8"/>
  <c r="AE58" i="8"/>
  <c r="U58" i="8"/>
  <c r="U40" i="8" s="1"/>
  <c r="AE56" i="8"/>
  <c r="Z56" i="8"/>
  <c r="Z38" i="8" s="1"/>
  <c r="U56" i="8"/>
  <c r="AE53" i="8"/>
  <c r="U123" i="8"/>
  <c r="AE52" i="8"/>
  <c r="AE51" i="8"/>
  <c r="AF48" i="8"/>
  <c r="AD48" i="8"/>
  <c r="AB48" i="8"/>
  <c r="AA48" i="8"/>
  <c r="Y48" i="8"/>
  <c r="X48" i="8"/>
  <c r="X60" i="8" s="1"/>
  <c r="W48" i="8"/>
  <c r="V48" i="8"/>
  <c r="U48" i="8"/>
  <c r="T48" i="8"/>
  <c r="AE47" i="8"/>
  <c r="AE46" i="8"/>
  <c r="AE45" i="8"/>
  <c r="Z45" i="8"/>
  <c r="Z115" i="8" s="1"/>
  <c r="AF40" i="8"/>
  <c r="AD40" i="8"/>
  <c r="AC40" i="8"/>
  <c r="AB40" i="8"/>
  <c r="AA40" i="8"/>
  <c r="Z40" i="8"/>
  <c r="Y40" i="8"/>
  <c r="X40" i="8"/>
  <c r="W40" i="8"/>
  <c r="V40" i="8"/>
  <c r="T40" i="8"/>
  <c r="AF38" i="8"/>
  <c r="AD38" i="8"/>
  <c r="AC38" i="8"/>
  <c r="AB38" i="8"/>
  <c r="AA38" i="8"/>
  <c r="Y38" i="8"/>
  <c r="X38" i="8"/>
  <c r="W38" i="8"/>
  <c r="V38" i="8"/>
  <c r="T38" i="8"/>
  <c r="AF35" i="8"/>
  <c r="AD35" i="8"/>
  <c r="AC35" i="8"/>
  <c r="AB35" i="8"/>
  <c r="AA35" i="8"/>
  <c r="Z35" i="8"/>
  <c r="Y35" i="8"/>
  <c r="X35" i="8"/>
  <c r="W35" i="8"/>
  <c r="V35" i="8"/>
  <c r="T35" i="8"/>
  <c r="AF34" i="8"/>
  <c r="AD34" i="8"/>
  <c r="AC34" i="8"/>
  <c r="AB34" i="8"/>
  <c r="AA34" i="8"/>
  <c r="Z34" i="8"/>
  <c r="Y34" i="8"/>
  <c r="X34" i="8"/>
  <c r="W34" i="8"/>
  <c r="V34" i="8"/>
  <c r="U34" i="8"/>
  <c r="T34" i="8"/>
  <c r="AF33" i="8"/>
  <c r="AD33" i="8"/>
  <c r="AC33" i="8"/>
  <c r="AC36" i="8" s="1"/>
  <c r="AB33" i="8"/>
  <c r="AB36" i="8" s="1"/>
  <c r="AA33" i="8"/>
  <c r="Z33" i="8"/>
  <c r="Z36" i="8" s="1"/>
  <c r="Y33" i="8"/>
  <c r="Y36" i="8" s="1"/>
  <c r="X33" i="8"/>
  <c r="X36" i="8" s="1"/>
  <c r="W33" i="8"/>
  <c r="V33" i="8"/>
  <c r="V36" i="8" s="1"/>
  <c r="U33" i="8"/>
  <c r="T33" i="8"/>
  <c r="T36" i="8" s="1"/>
  <c r="AF29" i="8"/>
  <c r="AD29" i="8"/>
  <c r="AC29" i="8"/>
  <c r="AB29" i="8"/>
  <c r="AA29" i="8"/>
  <c r="Z29" i="8"/>
  <c r="Y29" i="8"/>
  <c r="X29" i="8"/>
  <c r="W29" i="8"/>
  <c r="V29" i="8"/>
  <c r="U29" i="8"/>
  <c r="T29" i="8"/>
  <c r="AF28" i="8"/>
  <c r="AD28" i="8"/>
  <c r="AC28" i="8"/>
  <c r="AB28" i="8"/>
  <c r="AA28" i="8"/>
  <c r="Z28" i="8"/>
  <c r="Y28" i="8"/>
  <c r="X28" i="8"/>
  <c r="W28" i="8"/>
  <c r="V28" i="8"/>
  <c r="U28" i="8"/>
  <c r="T28" i="8"/>
  <c r="AF27" i="8"/>
  <c r="AD27" i="8"/>
  <c r="AC27" i="8"/>
  <c r="AB27" i="8"/>
  <c r="AA27" i="8"/>
  <c r="Y27" i="8"/>
  <c r="X27" i="8"/>
  <c r="W27" i="8"/>
  <c r="V27" i="8"/>
  <c r="U27" i="8"/>
  <c r="T27" i="8"/>
  <c r="AE22" i="8"/>
  <c r="AE20" i="8"/>
  <c r="U20" i="8"/>
  <c r="AE17" i="8"/>
  <c r="AE16" i="8"/>
  <c r="AE15" i="8"/>
  <c r="AF11" i="8"/>
  <c r="AD11" i="8"/>
  <c r="AD12" i="8" s="1"/>
  <c r="AC11" i="8"/>
  <c r="AB11" i="8"/>
  <c r="AB12" i="8" s="1"/>
  <c r="AA11" i="8"/>
  <c r="Z11" i="8"/>
  <c r="Y11" i="8"/>
  <c r="X11" i="8"/>
  <c r="X12" i="8" s="1"/>
  <c r="W11" i="8"/>
  <c r="V11" i="8"/>
  <c r="V12" i="8" s="1"/>
  <c r="U11" i="8"/>
  <c r="U12" i="8" s="1"/>
  <c r="T11" i="8"/>
  <c r="T12" i="8" s="1"/>
  <c r="AE10" i="8"/>
  <c r="AE9" i="8"/>
  <c r="AE8" i="8"/>
  <c r="AE27" i="8" s="1"/>
  <c r="Z5" i="8"/>
  <c r="AF73" i="8" l="1"/>
  <c r="AJ65" i="8"/>
  <c r="AJ73" i="8" s="1"/>
  <c r="AJ75" i="8" s="1"/>
  <c r="AJ81" i="8" s="1"/>
  <c r="AJ85" i="8" s="1"/>
  <c r="AJ87" i="8" s="1"/>
  <c r="AD36" i="8"/>
  <c r="AE54" i="8"/>
  <c r="W36" i="8"/>
  <c r="AA36" i="8"/>
  <c r="AF36" i="8"/>
  <c r="U36" i="8"/>
  <c r="AE28" i="8"/>
  <c r="AE18" i="8"/>
  <c r="AC30" i="8"/>
  <c r="U30" i="8"/>
  <c r="Y30" i="8"/>
  <c r="T30" i="8"/>
  <c r="X30" i="8"/>
  <c r="AE29" i="8"/>
  <c r="AB30" i="8"/>
  <c r="AD60" i="8"/>
  <c r="AD75" i="8" s="1"/>
  <c r="AD81" i="8" s="1"/>
  <c r="AD85" i="8" s="1"/>
  <c r="AD87" i="8" s="1"/>
  <c r="AD89" i="8" s="1"/>
  <c r="AE38" i="8"/>
  <c r="Z27" i="8"/>
  <c r="Z30" i="8" s="1"/>
  <c r="W60" i="8"/>
  <c r="W75" i="8" s="1"/>
  <c r="W81" i="8" s="1"/>
  <c r="W85" i="8" s="1"/>
  <c r="W87" i="8" s="1"/>
  <c r="AG101" i="8"/>
  <c r="AG110" i="8" s="1"/>
  <c r="AG111" i="8" s="1"/>
  <c r="T60" i="8"/>
  <c r="X75" i="8"/>
  <c r="X81" i="8" s="1"/>
  <c r="X85" i="8" s="1"/>
  <c r="X87" i="8" s="1"/>
  <c r="X89" i="8" s="1"/>
  <c r="AC60" i="8"/>
  <c r="AE93" i="8"/>
  <c r="Z24" i="8"/>
  <c r="AA60" i="8"/>
  <c r="AA75" i="8" s="1"/>
  <c r="AA81" i="8" s="1"/>
  <c r="AA85" i="8" s="1"/>
  <c r="AA87" i="8" s="1"/>
  <c r="W124" i="8"/>
  <c r="AE33" i="8"/>
  <c r="AF118" i="8"/>
  <c r="AB118" i="8"/>
  <c r="X118" i="8"/>
  <c r="V124" i="8"/>
  <c r="AD124" i="8"/>
  <c r="AE116" i="8"/>
  <c r="V118" i="8"/>
  <c r="Z48" i="8"/>
  <c r="AA124" i="8"/>
  <c r="AE48" i="8"/>
  <c r="AE35" i="8"/>
  <c r="AF60" i="8"/>
  <c r="AF75" i="8" s="1"/>
  <c r="AF81" i="8" s="1"/>
  <c r="AE123" i="8"/>
  <c r="AD118" i="8"/>
  <c r="AE121" i="8"/>
  <c r="Z12" i="8"/>
  <c r="AD24" i="8"/>
  <c r="AC42" i="8"/>
  <c r="T42" i="8"/>
  <c r="U38" i="8"/>
  <c r="AE40" i="8"/>
  <c r="T118" i="8"/>
  <c r="AA118" i="8"/>
  <c r="V60" i="8"/>
  <c r="V75" i="8" s="1"/>
  <c r="V81" i="8" s="1"/>
  <c r="V85" i="8" s="1"/>
  <c r="V87" i="8" s="1"/>
  <c r="Z124" i="8"/>
  <c r="Y24" i="8"/>
  <c r="AC24" i="8"/>
  <c r="AC12" i="8"/>
  <c r="AF30" i="8"/>
  <c r="W30" i="8"/>
  <c r="W42" i="8" s="1"/>
  <c r="AA30" i="8"/>
  <c r="V30" i="8"/>
  <c r="AD30" i="8"/>
  <c r="U35" i="8"/>
  <c r="Y118" i="8"/>
  <c r="AE122" i="8"/>
  <c r="U124" i="8"/>
  <c r="Y124" i="8"/>
  <c r="AC124" i="8"/>
  <c r="AB60" i="8"/>
  <c r="AB75" i="8" s="1"/>
  <c r="AB81" i="8" s="1"/>
  <c r="AB85" i="8" s="1"/>
  <c r="AB87" i="8" s="1"/>
  <c r="AB89" i="8" s="1"/>
  <c r="U73" i="8"/>
  <c r="AE65" i="8"/>
  <c r="AE73" i="8" s="1"/>
  <c r="AC73" i="8"/>
  <c r="U96" i="8"/>
  <c r="U101" i="8" s="1"/>
  <c r="U108" i="8" s="1"/>
  <c r="U110" i="8" s="1"/>
  <c r="U89" i="8"/>
  <c r="U90" i="8" s="1"/>
  <c r="AD101" i="8"/>
  <c r="AD110" i="8" s="1"/>
  <c r="AD111" i="8" s="1"/>
  <c r="T24" i="8"/>
  <c r="T124" i="8"/>
  <c r="X24" i="8"/>
  <c r="X124" i="8"/>
  <c r="AB24" i="8"/>
  <c r="AB124" i="8"/>
  <c r="AF24" i="8"/>
  <c r="AF124" i="8"/>
  <c r="T96" i="8"/>
  <c r="T101" i="8" s="1"/>
  <c r="T108" i="8" s="1"/>
  <c r="T110" i="8" s="1"/>
  <c r="T89" i="8"/>
  <c r="AB101" i="8"/>
  <c r="AB110" i="8" s="1"/>
  <c r="AB111" i="8" s="1"/>
  <c r="Y12" i="8"/>
  <c r="U24" i="8"/>
  <c r="AE34" i="8"/>
  <c r="V24" i="8"/>
  <c r="W118" i="8"/>
  <c r="W12" i="8"/>
  <c r="W24" i="8"/>
  <c r="AA12" i="8"/>
  <c r="AA24" i="8"/>
  <c r="AE11" i="8"/>
  <c r="AE115" i="8"/>
  <c r="Y60" i="8"/>
  <c r="U118" i="8"/>
  <c r="AC118" i="8"/>
  <c r="AD130" i="8" l="1"/>
  <c r="AE30" i="8"/>
  <c r="AF85" i="8"/>
  <c r="AF87" i="8" s="1"/>
  <c r="AF89" i="8" s="1"/>
  <c r="AE36" i="8"/>
  <c r="AD42" i="8"/>
  <c r="Y42" i="8"/>
  <c r="AC130" i="8"/>
  <c r="AB42" i="8"/>
  <c r="AC61" i="8"/>
  <c r="X42" i="8"/>
  <c r="AC75" i="8"/>
  <c r="AC81" i="8" s="1"/>
  <c r="AC85" i="8" s="1"/>
  <c r="AC87" i="8" s="1"/>
  <c r="AC89" i="8" s="1"/>
  <c r="Z42" i="8"/>
  <c r="AA42" i="8"/>
  <c r="Z118" i="8"/>
  <c r="Z61" i="8"/>
  <c r="AA130" i="8"/>
  <c r="AE124" i="8"/>
  <c r="AF42" i="8"/>
  <c r="W61" i="8"/>
  <c r="Z130" i="8"/>
  <c r="AE118" i="8"/>
  <c r="X90" i="8"/>
  <c r="X101" i="8"/>
  <c r="X110" i="8" s="1"/>
  <c r="X111" i="8" s="1"/>
  <c r="AF101" i="8"/>
  <c r="AF110" i="8" s="1"/>
  <c r="AF111" i="8" s="1"/>
  <c r="AD61" i="8"/>
  <c r="V89" i="8"/>
  <c r="U60" i="8"/>
  <c r="U61" i="8" s="1"/>
  <c r="AA61" i="8"/>
  <c r="V42" i="8"/>
  <c r="U42" i="8"/>
  <c r="AB130" i="8"/>
  <c r="AB61" i="8"/>
  <c r="T130" i="8"/>
  <c r="T61" i="8"/>
  <c r="W130" i="8"/>
  <c r="AA101" i="8"/>
  <c r="AA110" i="8" s="1"/>
  <c r="AA111" i="8" s="1"/>
  <c r="AA89" i="8"/>
  <c r="AC101" i="8"/>
  <c r="AC110" i="8" s="1"/>
  <c r="AC111" i="8" s="1"/>
  <c r="W89" i="8"/>
  <c r="AE60" i="8"/>
  <c r="AE12" i="8"/>
  <c r="AE24" i="8"/>
  <c r="V130" i="8"/>
  <c r="V61" i="8"/>
  <c r="Y61" i="8"/>
  <c r="Y130" i="8"/>
  <c r="AF130" i="8"/>
  <c r="AF61" i="8"/>
  <c r="X130" i="8"/>
  <c r="X61" i="8"/>
  <c r="AE42" i="8" l="1"/>
  <c r="AJ90" i="8"/>
  <c r="AJ89" i="8"/>
  <c r="W90" i="8"/>
  <c r="W101" i="8"/>
  <c r="W110" i="8" s="1"/>
  <c r="W111" i="8" s="1"/>
  <c r="V90" i="8"/>
  <c r="U130" i="8"/>
  <c r="AE130" i="8"/>
  <c r="AE75" i="8"/>
  <c r="AE81" i="8" s="1"/>
  <c r="AE85" i="8" s="1"/>
  <c r="AE87" i="8" s="1"/>
  <c r="AE61" i="8"/>
  <c r="AE89" i="8"/>
  <c r="AE108" i="8" l="1"/>
  <c r="AE110" i="8"/>
  <c r="AE111" i="8" s="1"/>
  <c r="V101" i="8"/>
  <c r="Y101" i="8"/>
  <c r="Y110" i="8" s="1"/>
  <c r="Y111" i="8" s="1"/>
  <c r="V110" i="8" l="1"/>
  <c r="V111" i="8" s="1"/>
  <c r="Z96" i="8"/>
  <c r="Z101" i="8" s="1"/>
  <c r="Z108" i="8" l="1"/>
  <c r="Z110" i="8"/>
  <c r="Z111" i="8" s="1"/>
  <c r="AH46" i="4" l="1"/>
  <c r="AH40" i="4"/>
  <c r="AH34" i="4"/>
  <c r="AH27" i="4"/>
  <c r="AH12" i="4"/>
  <c r="AL12" i="4" l="1"/>
  <c r="AG10" i="4"/>
  <c r="AG9" i="4"/>
  <c r="AJ5" i="8" l="1"/>
  <c r="AJ12" i="8" s="1"/>
  <c r="AF12" i="8"/>
  <c r="AG46" i="4"/>
  <c r="AG40" i="4"/>
  <c r="AG34" i="4"/>
  <c r="AF46" i="4"/>
  <c r="AF40" i="4"/>
  <c r="AF34" i="4"/>
  <c r="AF27" i="4"/>
  <c r="AE46" i="4"/>
  <c r="AE40" i="4"/>
  <c r="AE34" i="4"/>
  <c r="AE27" i="4"/>
  <c r="AE12" i="4"/>
  <c r="AD46" i="4" l="1"/>
  <c r="AD40" i="4"/>
  <c r="AD34" i="4"/>
  <c r="AD26" i="4"/>
  <c r="AD25" i="4"/>
  <c r="AD24" i="4"/>
  <c r="AD27" i="4" s="1"/>
  <c r="AD12" i="4"/>
  <c r="AC46" i="4" l="1"/>
  <c r="AC40" i="4"/>
  <c r="AC34" i="4"/>
  <c r="AC26" i="4"/>
  <c r="AC25" i="4"/>
  <c r="AC24" i="4"/>
  <c r="AC12" i="4"/>
  <c r="AC27" i="4" l="1"/>
  <c r="AG27" i="4"/>
  <c r="AB46" i="4" l="1"/>
  <c r="AB40" i="4"/>
  <c r="AB34" i="4"/>
  <c r="AB26" i="4"/>
  <c r="AB27" i="4" s="1"/>
  <c r="AB25" i="4"/>
  <c r="AB24" i="4"/>
  <c r="AB10" i="4" l="1"/>
  <c r="AB9" i="4"/>
  <c r="AB12" i="4" l="1"/>
  <c r="AA46" i="4"/>
  <c r="AA40" i="4"/>
  <c r="AA34" i="4"/>
  <c r="AA26" i="4"/>
  <c r="AA25" i="4"/>
  <c r="AA24" i="4"/>
  <c r="AA27" i="4" s="1"/>
  <c r="AA12" i="4"/>
  <c r="Z46" i="4" l="1"/>
  <c r="Z40" i="4"/>
  <c r="Z34" i="4"/>
  <c r="Z26" i="4"/>
  <c r="Z25" i="4"/>
  <c r="Z24" i="4"/>
  <c r="Z12" i="4"/>
  <c r="Z27" i="4" l="1"/>
  <c r="Y26" i="4" l="1"/>
  <c r="Y25" i="4"/>
  <c r="Y24" i="4"/>
  <c r="Y46" i="4"/>
  <c r="Y40" i="4"/>
  <c r="Y34" i="4"/>
  <c r="Y12" i="4"/>
  <c r="Y27" i="4" l="1"/>
  <c r="X46" i="4" l="1"/>
  <c r="X40" i="4"/>
  <c r="X34" i="4"/>
  <c r="X26" i="4"/>
  <c r="X25" i="4"/>
  <c r="X24" i="4"/>
  <c r="X12" i="4"/>
  <c r="X27" i="4" l="1"/>
  <c r="W46" i="4"/>
  <c r="W40" i="4"/>
  <c r="W34" i="4"/>
  <c r="W26" i="4"/>
  <c r="W25" i="4"/>
  <c r="W24" i="4"/>
  <c r="V46" i="4"/>
  <c r="V40" i="4"/>
  <c r="V34" i="4"/>
  <c r="V26" i="4"/>
  <c r="V25" i="4"/>
  <c r="V24" i="4"/>
  <c r="V12" i="4"/>
  <c r="U24" i="4"/>
  <c r="U25" i="4"/>
  <c r="U26" i="4"/>
  <c r="U46" i="4"/>
  <c r="U40" i="4"/>
  <c r="U34" i="4"/>
  <c r="U12" i="4"/>
  <c r="T40" i="4"/>
  <c r="T34" i="4"/>
  <c r="T46" i="4"/>
  <c r="T26" i="4"/>
  <c r="T25" i="4"/>
  <c r="T24" i="4"/>
  <c r="T12" i="4"/>
  <c r="T27" i="4" l="1"/>
  <c r="V27" i="4"/>
  <c r="U27" i="4"/>
  <c r="W27" i="4"/>
  <c r="AG11" i="4" l="1"/>
  <c r="AF12" i="4"/>
  <c r="AG12" i="4" s="1"/>
  <c r="Y73" i="8" l="1"/>
  <c r="Y75" i="8" s="1"/>
  <c r="Y81" i="8" s="1"/>
  <c r="Y85" i="8" s="1"/>
  <c r="Y87" i="8" s="1"/>
  <c r="Y89" i="8" s="1"/>
  <c r="Y90" i="8" s="1"/>
  <c r="Z65" i="8"/>
  <c r="Z73" i="8" l="1"/>
  <c r="Z75" i="8" s="1"/>
  <c r="Z81" i="8" s="1"/>
  <c r="Z85" i="8" s="1"/>
  <c r="Z87" i="8" s="1"/>
  <c r="Z89" i="8" s="1"/>
  <c r="Z9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 Gold</author>
    <author>Michael Mougias</author>
    <author>Ryan Kerwick</author>
    <author>Matthew Gold</author>
  </authors>
  <commentList>
    <comment ref="Q5" authorId="0" shapeId="0" xr:uid="{1B51B298-B154-47E2-AA5A-71D1767DD6D3}">
      <text>
        <r>
          <rPr>
            <b/>
            <sz val="9"/>
            <color indexed="81"/>
            <rFont val="Tahoma"/>
            <family val="2"/>
          </rPr>
          <t xml:space="preserve">Reflects true-up from previously disclosed figure
</t>
        </r>
      </text>
    </comment>
    <comment ref="R5" authorId="0" shapeId="0" xr:uid="{8AD0527E-5342-4EE4-9595-1DD32E5B532D}">
      <text>
        <r>
          <rPr>
            <b/>
            <sz val="9"/>
            <color indexed="81"/>
            <rFont val="Tahoma"/>
            <family val="2"/>
          </rPr>
          <t>Reflects true-up from previously disclosed figure</t>
        </r>
      </text>
    </comment>
    <comment ref="S5" authorId="1" shapeId="0" xr:uid="{DF02BE11-F23A-4163-9641-42F075029009}">
      <text>
        <r>
          <rPr>
            <sz val="9"/>
            <color indexed="81"/>
            <rFont val="Tahoma"/>
            <family val="2"/>
          </rPr>
          <t>Reflects true-up from previously disclosed figure</t>
        </r>
      </text>
    </comment>
    <comment ref="AA9" authorId="2" shapeId="0" xr:uid="{8EF676AF-7A27-4119-8F82-6509EA9BF2ED}">
      <text>
        <r>
          <rPr>
            <b/>
            <sz val="9"/>
            <color indexed="81"/>
            <rFont val="Tahoma"/>
            <family val="2"/>
          </rPr>
          <t>reflects true-up from previously disclosed figure</t>
        </r>
      </text>
    </comment>
    <comment ref="AB9" authorId="2" shapeId="0" xr:uid="{FEF1E201-22C8-4DF2-BDA2-2FC68078CB63}">
      <text>
        <r>
          <rPr>
            <b/>
            <sz val="9"/>
            <color indexed="81"/>
            <rFont val="Tahoma"/>
            <family val="2"/>
          </rPr>
          <t>reflects true-up from previously disclosed figure</t>
        </r>
      </text>
    </comment>
    <comment ref="AC9" authorId="2" shapeId="0" xr:uid="{116790C4-B147-4EA3-AC32-543172F5F3A0}">
      <text>
        <r>
          <rPr>
            <b/>
            <sz val="9"/>
            <color indexed="81"/>
            <rFont val="Tahoma"/>
            <family val="2"/>
          </rPr>
          <t>reflects true-up from previously disclosed figure</t>
        </r>
      </text>
    </comment>
    <comment ref="AD9" authorId="2" shapeId="0" xr:uid="{2B33C75E-C188-406A-BC49-51EE65185BD5}">
      <text>
        <r>
          <rPr>
            <b/>
            <sz val="9"/>
            <color indexed="81"/>
            <rFont val="Tahoma"/>
            <family val="2"/>
          </rPr>
          <t>reflects true-up from previously disclosed figure</t>
        </r>
      </text>
    </comment>
    <comment ref="AA10" authorId="2" shapeId="0" xr:uid="{46DCA28E-F01F-4766-9038-BE0059DCDBBB}">
      <text>
        <r>
          <rPr>
            <b/>
            <sz val="9"/>
            <color indexed="81"/>
            <rFont val="Tahoma"/>
            <family val="2"/>
          </rPr>
          <t>reflects true-up from previously disclosed figure</t>
        </r>
      </text>
    </comment>
    <comment ref="AB10" authorId="2" shapeId="0" xr:uid="{743366EF-565E-4BA5-AAAD-E42A4D1A299D}">
      <text>
        <r>
          <rPr>
            <b/>
            <sz val="9"/>
            <color indexed="81"/>
            <rFont val="Tahoma"/>
            <family val="2"/>
          </rPr>
          <t>reflects true-up from previously disclosed figure</t>
        </r>
      </text>
    </comment>
    <comment ref="AC10" authorId="2" shapeId="0" xr:uid="{5AAE40C6-635E-4C70-93B0-8BC728A78DDC}">
      <text>
        <r>
          <rPr>
            <b/>
            <sz val="9"/>
            <color indexed="81"/>
            <rFont val="Tahoma"/>
            <family val="2"/>
          </rPr>
          <t>reflects true-up from previously disclosed figure</t>
        </r>
      </text>
    </comment>
    <comment ref="AD10" authorId="2" shapeId="0" xr:uid="{4C0F119A-30A0-496F-94C8-BAB48C365C43}">
      <text>
        <r>
          <rPr>
            <b/>
            <sz val="9"/>
            <color indexed="81"/>
            <rFont val="Tahoma"/>
            <family val="2"/>
          </rPr>
          <t>reflects true-up from previously disclosed figure</t>
        </r>
      </text>
    </comment>
    <comment ref="A14" authorId="2" shapeId="0" xr:uid="{3C37F3FD-7979-4E83-86D5-F872A8B8FE77}">
      <text>
        <r>
          <rPr>
            <b/>
            <sz val="9"/>
            <color indexed="81"/>
            <rFont val="Tahoma"/>
            <family val="2"/>
          </rPr>
          <t>updated segment reporting to one line for IMAX Systems</t>
        </r>
      </text>
    </comment>
    <comment ref="AA14" authorId="2" shapeId="0" xr:uid="{9EEE4787-C4C2-447C-9213-3525563F69FF}">
      <text>
        <r>
          <rPr>
            <b/>
            <sz val="9"/>
            <color indexed="81"/>
            <rFont val="Tahoma"/>
            <family val="2"/>
          </rPr>
          <t>reflects true-up from previously disclosed figure</t>
        </r>
      </text>
    </comment>
    <comment ref="AB14" authorId="2" shapeId="0" xr:uid="{A3D293BC-0288-44AA-B404-B2F67786FF37}">
      <text>
        <r>
          <rPr>
            <b/>
            <sz val="9"/>
            <color indexed="81"/>
            <rFont val="Tahoma"/>
            <family val="2"/>
          </rPr>
          <t>reflects true-up from previously disclosed figure</t>
        </r>
      </text>
    </comment>
    <comment ref="AC14" authorId="2" shapeId="0" xr:uid="{82523FA8-8D88-4CCE-A8E9-7BCADE1B159E}">
      <text>
        <r>
          <rPr>
            <b/>
            <sz val="9"/>
            <color indexed="81"/>
            <rFont val="Tahoma"/>
            <family val="2"/>
          </rPr>
          <t>reflects true-up from previously disclosed figure</t>
        </r>
      </text>
    </comment>
    <comment ref="AD14" authorId="2" shapeId="0" xr:uid="{7E841E9F-18C2-4E11-AEBD-19836306C5A2}">
      <text>
        <r>
          <rPr>
            <b/>
            <sz val="9"/>
            <color indexed="81"/>
            <rFont val="Tahoma"/>
            <family val="2"/>
          </rPr>
          <t>reflects true-up from previously disclosed figure</t>
        </r>
      </text>
    </comment>
    <comment ref="AA46" authorId="2" shapeId="0" xr:uid="{F5112247-95A3-4B3C-983B-CC2E2930406B}">
      <text>
        <r>
          <rPr>
            <b/>
            <sz val="9"/>
            <color indexed="81"/>
            <rFont val="Tahoma"/>
            <family val="2"/>
          </rPr>
          <t>reflects true-up from previously disclosed figure</t>
        </r>
      </text>
    </comment>
    <comment ref="AB46" authorId="2" shapeId="0" xr:uid="{413156CE-041F-40A7-82ED-86FC094195E7}">
      <text>
        <r>
          <rPr>
            <b/>
            <sz val="9"/>
            <color indexed="81"/>
            <rFont val="Tahoma"/>
            <family val="2"/>
          </rPr>
          <t>reflects true-up from previously disclosed figure</t>
        </r>
      </text>
    </comment>
    <comment ref="AC46" authorId="2" shapeId="0" xr:uid="{6E51FED6-FCC0-40B2-A3B2-6F4FA4E16C0C}">
      <text>
        <r>
          <rPr>
            <b/>
            <sz val="9"/>
            <color indexed="81"/>
            <rFont val="Tahoma"/>
            <family val="2"/>
          </rPr>
          <t>reflects true-up from previously disclosed figure</t>
        </r>
      </text>
    </comment>
    <comment ref="AD46" authorId="2" shapeId="0" xr:uid="{3AC3BA56-726F-4E23-A717-A20D705B4F22}">
      <text>
        <r>
          <rPr>
            <b/>
            <sz val="9"/>
            <color indexed="81"/>
            <rFont val="Tahoma"/>
            <family val="2"/>
          </rPr>
          <t>reflects true-up from previously disclosed figure</t>
        </r>
      </text>
    </comment>
    <comment ref="AA47" authorId="2" shapeId="0" xr:uid="{DAC8F735-FF21-4C73-B49F-CDF03397CAC7}">
      <text>
        <r>
          <rPr>
            <b/>
            <sz val="9"/>
            <color indexed="81"/>
            <rFont val="Tahoma"/>
            <family val="2"/>
          </rPr>
          <t>reflects true-up from previously disclosed figure</t>
        </r>
      </text>
    </comment>
    <comment ref="AB47" authorId="2" shapeId="0" xr:uid="{66619A10-5DF4-4427-AF99-9D253045D23A}">
      <text>
        <r>
          <rPr>
            <b/>
            <sz val="9"/>
            <color indexed="81"/>
            <rFont val="Tahoma"/>
            <family val="2"/>
          </rPr>
          <t>reflects true-up from previously disclosed figure</t>
        </r>
      </text>
    </comment>
    <comment ref="AC47" authorId="2" shapeId="0" xr:uid="{55B9B544-E3B0-4B7D-BEF7-D34C9086A9B5}">
      <text>
        <r>
          <rPr>
            <b/>
            <sz val="9"/>
            <color indexed="81"/>
            <rFont val="Tahoma"/>
            <family val="2"/>
          </rPr>
          <t>reflects true-up from previously disclosed figure</t>
        </r>
      </text>
    </comment>
    <comment ref="AD47" authorId="2" shapeId="0" xr:uid="{2730C296-F556-47D7-BE84-A5A19466F5AE}">
      <text>
        <r>
          <rPr>
            <b/>
            <sz val="9"/>
            <color indexed="81"/>
            <rFont val="Tahoma"/>
            <family val="2"/>
          </rPr>
          <t>reflects true-up from previously disclosed figure</t>
        </r>
      </text>
    </comment>
    <comment ref="A50" authorId="2" shapeId="0" xr:uid="{3080162E-71F8-49E5-BFC8-E07EAD4DA30F}">
      <text>
        <r>
          <rPr>
            <b/>
            <sz val="9"/>
            <color indexed="81"/>
            <rFont val="Tahoma"/>
            <family val="2"/>
          </rPr>
          <t>updated segment reporting to one line for IMAX Systems</t>
        </r>
      </text>
    </comment>
    <comment ref="Y50" authorId="2" shapeId="0" xr:uid="{D2C814F2-CB28-4E2E-9EF7-4D6A3D9D7FDF}">
      <text>
        <r>
          <rPr>
            <b/>
            <sz val="9"/>
            <color indexed="81"/>
            <rFont val="Tahoma"/>
            <family val="2"/>
          </rPr>
          <t xml:space="preserve">reflects true-up from previously disclosed figure
</t>
        </r>
      </text>
    </comment>
    <comment ref="AB50" authorId="2" shapeId="0" xr:uid="{E38B38E9-8E41-4DEF-B499-FCE4B0630915}">
      <text>
        <r>
          <rPr>
            <b/>
            <sz val="9"/>
            <color indexed="81"/>
            <rFont val="Tahoma"/>
            <family val="2"/>
          </rPr>
          <t>reflects true-up from previously disclosed figure</t>
        </r>
      </text>
    </comment>
    <comment ref="AC50" authorId="2" shapeId="0" xr:uid="{55BE25DC-7218-400E-A83C-E5CA362EDA2C}">
      <text>
        <r>
          <rPr>
            <b/>
            <sz val="9"/>
            <color indexed="81"/>
            <rFont val="Tahoma"/>
            <family val="2"/>
          </rPr>
          <t>reflects true-up from previously disclosed figure</t>
        </r>
      </text>
    </comment>
    <comment ref="AD50" authorId="2" shapeId="0" xr:uid="{9BD34FB9-B229-4F43-A758-A0F9600ED739}">
      <text>
        <r>
          <rPr>
            <b/>
            <sz val="9"/>
            <color indexed="81"/>
            <rFont val="Tahoma"/>
            <family val="2"/>
          </rPr>
          <t>reflects true-up from previously disclosed figure</t>
        </r>
      </text>
    </comment>
    <comment ref="X63" authorId="3" shapeId="0" xr:uid="{FB72ACE5-F5D5-4043-919C-B6103FA0913F}">
      <text>
        <r>
          <rPr>
            <sz val="9"/>
            <color indexed="81"/>
            <rFont val="Tahoma"/>
            <family val="2"/>
          </rPr>
          <t xml:space="preserve">Reflects true-up from previously disclosed figure
</t>
        </r>
      </text>
    </comment>
    <comment ref="Y63" authorId="2" shapeId="0" xr:uid="{C2BC6241-C9AF-4865-8FB6-F700003511BF}">
      <text>
        <r>
          <rPr>
            <sz val="9"/>
            <color indexed="81"/>
            <rFont val="Tahoma"/>
            <family val="2"/>
          </rPr>
          <t>Reflects true-up from previously disclosed figure</t>
        </r>
      </text>
    </comment>
    <comment ref="A64" authorId="2" shapeId="0" xr:uid="{0765153F-7192-4EAE-BD75-171EA3982EAF}">
      <text>
        <r>
          <rPr>
            <sz val="9"/>
            <color indexed="81"/>
            <rFont val="Tahoma"/>
            <family val="2"/>
          </rPr>
          <t>reflects update in naming convention</t>
        </r>
      </text>
    </comment>
    <comment ref="A65" authorId="2" shapeId="0" xr:uid="{ACA5CA39-9954-4878-883F-FFF4D01209A7}">
      <text>
        <r>
          <rPr>
            <sz val="9"/>
            <color indexed="81"/>
            <rFont val="Tahoma"/>
            <family val="2"/>
          </rPr>
          <t>reflects update in naming convention</t>
        </r>
      </text>
    </comment>
    <comment ref="A68" authorId="2" shapeId="0" xr:uid="{2A6982AD-30AA-4BFA-8107-3693E52B0887}">
      <text>
        <r>
          <rPr>
            <sz val="9"/>
            <color indexed="81"/>
            <rFont val="Tahoma"/>
            <family val="2"/>
          </rPr>
          <t>reflects update in naming convention</t>
        </r>
      </text>
    </comment>
    <comment ref="A71" authorId="2" shapeId="0" xr:uid="{7148398C-8447-4B0E-BC7A-5A835896D803}">
      <text>
        <r>
          <rPr>
            <sz val="9"/>
            <color indexed="81"/>
            <rFont val="Tahoma"/>
            <family val="2"/>
          </rPr>
          <t>reflects update in naming convention</t>
        </r>
      </text>
    </comment>
    <comment ref="A73" authorId="2" shapeId="0" xr:uid="{BA648386-AF51-4216-9A39-208A39DAE6A7}">
      <text>
        <r>
          <rPr>
            <sz val="9"/>
            <color indexed="81"/>
            <rFont val="Tahoma"/>
            <family val="2"/>
          </rPr>
          <t>reflects update in naming convention</t>
        </r>
      </text>
    </comment>
    <comment ref="Z73" authorId="2" shapeId="0" xr:uid="{E7437053-040C-405B-940F-7DCF23F2DF2F}">
      <text>
        <r>
          <rPr>
            <b/>
            <sz val="9"/>
            <color indexed="81"/>
            <rFont val="Tahoma"/>
            <family val="2"/>
          </rPr>
          <t xml:space="preserve">reflects true-up from previously disclosed figure
</t>
        </r>
      </text>
    </comment>
    <comment ref="Z75" authorId="2" shapeId="0" xr:uid="{A700ED45-32FF-430D-91D9-3B244B256709}">
      <text>
        <r>
          <rPr>
            <b/>
            <sz val="9"/>
            <color indexed="81"/>
            <rFont val="Tahoma"/>
            <family val="2"/>
          </rPr>
          <t>reflects true-up from previously disclosed figure</t>
        </r>
      </text>
    </comment>
    <comment ref="A77" authorId="2" shapeId="0" xr:uid="{35DFFBA5-467D-4749-99AB-93670AF24A80}">
      <text>
        <r>
          <rPr>
            <sz val="9"/>
            <color indexed="81"/>
            <rFont val="Tahoma"/>
            <family val="2"/>
          </rPr>
          <t>reflects update in naming convention</t>
        </r>
      </text>
    </comment>
    <comment ref="Y78" authorId="2" shapeId="0" xr:uid="{DA0B6380-B4B8-4519-8190-5DF0C4F7C0A1}">
      <text>
        <r>
          <rPr>
            <sz val="9"/>
            <color indexed="81"/>
            <rFont val="Tahoma"/>
            <family val="2"/>
          </rPr>
          <t>Reflects true-up from previously disclosed figure</t>
        </r>
      </text>
    </comment>
    <comment ref="A81" authorId="2" shapeId="0" xr:uid="{4D77A995-F321-4320-BCB1-602A2328B042}">
      <text>
        <r>
          <rPr>
            <sz val="9"/>
            <color indexed="81"/>
            <rFont val="Tahoma"/>
            <family val="2"/>
          </rPr>
          <t>reflects update in naming convention</t>
        </r>
      </text>
    </comment>
    <comment ref="Z81" authorId="2" shapeId="0" xr:uid="{D02EE638-0C84-4222-9FF6-0DD0FE03E608}">
      <text>
        <r>
          <rPr>
            <b/>
            <sz val="9"/>
            <color indexed="81"/>
            <rFont val="Tahoma"/>
            <family val="2"/>
          </rPr>
          <t>reflects true-up from previously disclosed figure</t>
        </r>
      </text>
    </comment>
    <comment ref="A84" authorId="2" shapeId="0" xr:uid="{3451B6B7-AA01-4CA8-8ACC-28EFE5B08AD7}">
      <text>
        <r>
          <rPr>
            <sz val="9"/>
            <color indexed="81"/>
            <rFont val="Tahoma"/>
            <family val="2"/>
          </rPr>
          <t>reflects update in naming convention</t>
        </r>
      </text>
    </comment>
    <comment ref="A85" authorId="2" shapeId="0" xr:uid="{2A9FA020-42E4-4CF7-9158-D44F405130FF}">
      <text>
        <r>
          <rPr>
            <sz val="9"/>
            <color indexed="81"/>
            <rFont val="Tahoma"/>
            <family val="2"/>
          </rPr>
          <t>reflects update in naming convention</t>
        </r>
      </text>
    </comment>
    <comment ref="Z85" authorId="2" shapeId="0" xr:uid="{27E57F54-D0CF-4C68-B6BD-281EA2827C1A}">
      <text>
        <r>
          <rPr>
            <b/>
            <sz val="9"/>
            <color indexed="81"/>
            <rFont val="Tahoma"/>
            <family val="2"/>
          </rPr>
          <t>reflects true-up from previously disclosed figure</t>
        </r>
      </text>
    </comment>
    <comment ref="A87" authorId="2" shapeId="0" xr:uid="{EFFE9D8F-3801-4444-8346-BF04AF30D4E1}">
      <text>
        <r>
          <rPr>
            <sz val="9"/>
            <color indexed="81"/>
            <rFont val="Tahoma"/>
            <family val="2"/>
          </rPr>
          <t>reflects update in naming convention</t>
        </r>
      </text>
    </comment>
    <comment ref="Z89" authorId="2" shapeId="0" xr:uid="{24D5EC37-6827-4B49-A3B8-CC2B987EC8CC}">
      <text>
        <r>
          <rPr>
            <b/>
            <sz val="9"/>
            <color indexed="81"/>
            <rFont val="Tahoma"/>
            <family val="2"/>
          </rPr>
          <t>reflects true-up from previously disclosed figure</t>
        </r>
      </text>
    </comment>
    <comment ref="A92" authorId="1" shapeId="0" xr:uid="{6EB834BF-133D-41A6-84E8-3725E1B71F45}">
      <text>
        <r>
          <rPr>
            <sz val="10"/>
            <color indexed="81"/>
            <rFont val="Tahoma"/>
            <family val="2"/>
          </rPr>
          <t xml:space="preserve">For reconciliations of reported results to non-GAAP financial results, and for the definition and reconciliation of Adjusted EBITDA as calculated in accordance with the Company’s credit facility, please see the Company's most recent Earnings' Press Release </t>
        </r>
      </text>
    </comment>
    <comment ref="Z92" authorId="2" shapeId="0" xr:uid="{C1B9EA62-88F3-41D5-B1F2-89217E252A54}">
      <text>
        <r>
          <rPr>
            <b/>
            <sz val="9"/>
            <color indexed="81"/>
            <rFont val="Tahoma"/>
            <family val="2"/>
          </rPr>
          <t>reflects true-up from previously disclosed figure</t>
        </r>
      </text>
    </comment>
    <comment ref="A93" authorId="2" shapeId="0" xr:uid="{990B4896-0EB9-44AF-B1C2-68297FC9E1F0}">
      <text>
        <r>
          <rPr>
            <sz val="9"/>
            <color indexed="81"/>
            <rFont val="Tahoma"/>
            <family val="2"/>
          </rPr>
          <t>reflects update in naming convention</t>
        </r>
      </text>
    </comment>
    <comment ref="A96" authorId="2" shapeId="0" xr:uid="{C8CBAB2C-C992-472C-93B8-94299D4D5906}">
      <text>
        <r>
          <rPr>
            <sz val="9"/>
            <color indexed="81"/>
            <rFont val="Tahoma"/>
            <family val="2"/>
          </rPr>
          <t>reflects update in naming convention</t>
        </r>
      </text>
    </comment>
    <comment ref="A97" authorId="2" shapeId="0" xr:uid="{35D18A34-5660-4035-8FD2-5273B0D01F47}">
      <text>
        <r>
          <rPr>
            <sz val="9"/>
            <color indexed="81"/>
            <rFont val="Tahoma"/>
            <family val="2"/>
          </rPr>
          <t>reflects update in naming convention</t>
        </r>
      </text>
    </comment>
    <comment ref="A99" authorId="2" shapeId="0" xr:uid="{E07CAE38-4319-45CE-805E-458E0C9374B9}">
      <text>
        <r>
          <rPr>
            <sz val="9"/>
            <color indexed="81"/>
            <rFont val="Tahoma"/>
            <family val="2"/>
          </rPr>
          <t>reflects update in naming convention</t>
        </r>
      </text>
    </comment>
    <comment ref="Y99" authorId="2" shapeId="0" xr:uid="{B85857B6-CA67-4E3E-BB1A-9DCEA600AD99}">
      <text>
        <r>
          <rPr>
            <sz val="9"/>
            <color indexed="81"/>
            <rFont val="Tahoma"/>
            <family val="2"/>
          </rPr>
          <t>reflects true-up from previously disclosed figure</t>
        </r>
      </text>
    </comment>
    <comment ref="A100" authorId="2" shapeId="0" xr:uid="{FBEA9BF8-16DC-4AD0-A56D-FD07507E9B48}">
      <text>
        <r>
          <rPr>
            <sz val="9"/>
            <color indexed="81"/>
            <rFont val="Tahoma"/>
            <family val="2"/>
          </rPr>
          <t>reflects new line item, beginning Q2 2021</t>
        </r>
      </text>
    </comment>
    <comment ref="Z101" authorId="2" shapeId="0" xr:uid="{7E87BE3E-E444-42E0-8CA8-5C028515E544}">
      <text>
        <r>
          <rPr>
            <sz val="9"/>
            <color indexed="81"/>
            <rFont val="Tahoma"/>
            <family val="2"/>
          </rPr>
          <t>reflects true-up from previously disclosed figure</t>
        </r>
      </text>
    </comment>
    <comment ref="AE101" authorId="2" shapeId="0" xr:uid="{32932008-4586-4F48-B2AC-2FBA73FCA3F1}">
      <text>
        <r>
          <rPr>
            <sz val="9"/>
            <color indexed="81"/>
            <rFont val="Tahoma"/>
            <family val="2"/>
          </rPr>
          <t>reflects true-up from previously disclosed figure</t>
        </r>
      </text>
    </comment>
    <comment ref="A103" authorId="2" shapeId="0" xr:uid="{713D2780-EEDF-4E02-97B7-EAA999BA2F6B}">
      <text>
        <r>
          <rPr>
            <sz val="9"/>
            <color indexed="81"/>
            <rFont val="Tahoma"/>
            <family val="2"/>
          </rPr>
          <t>reflects update in naming convention</t>
        </r>
      </text>
    </comment>
    <comment ref="A104" authorId="2" shapeId="0" xr:uid="{037AF179-88C7-434D-92D7-8F52E6DD8FEA}">
      <text>
        <r>
          <rPr>
            <sz val="9"/>
            <color indexed="81"/>
            <rFont val="Tahoma"/>
            <family val="2"/>
          </rPr>
          <t>reflects update in naming convention</t>
        </r>
        <r>
          <rPr>
            <b/>
            <sz val="9"/>
            <color indexed="81"/>
            <rFont val="Tahoma"/>
            <family val="2"/>
          </rPr>
          <t xml:space="preserve">
</t>
        </r>
      </text>
    </comment>
    <comment ref="A106" authorId="2" shapeId="0" xr:uid="{EE1523A1-1C1C-428A-8691-59DF84870324}">
      <text>
        <r>
          <rPr>
            <sz val="9"/>
            <color indexed="81"/>
            <rFont val="Tahoma"/>
            <family val="2"/>
          </rPr>
          <t>reflects update in naming convention</t>
        </r>
      </text>
    </comment>
    <comment ref="A110" authorId="1" shapeId="0" xr:uid="{59C04331-9D64-421B-BE5A-563ED55A0210}">
      <text>
        <r>
          <rPr>
            <sz val="10"/>
            <color indexed="81"/>
            <rFont val="Tahoma"/>
            <family val="2"/>
          </rPr>
          <t>For reconciliations of reported results to non-GAAP financial results, and for the definition and reconciliation of Adjusted EBITDA as calculated in accordance with the Company’s credit facility, please see the Company's most recent Earnings' Press Release</t>
        </r>
      </text>
    </comment>
    <comment ref="A111" authorId="1" shapeId="0" xr:uid="{848F5BF3-04E1-4A50-A84C-772920D22758}">
      <text>
        <r>
          <rPr>
            <sz val="10"/>
            <color indexed="81"/>
            <rFont val="Tahoma"/>
            <family val="2"/>
          </rPr>
          <t>Adjusted EBITDA per Credit Facility of $138.2 million includes the impact of the Company’s investment in “Marvel’s Inhumans”, which resulted in a $13.0 million loss. However, as permitted by the Credit Facility, this loss was offset by addbacks of $13.3 million and $11.7 million for amortization and impairment charges, respectively, relating to the investment, the net effect of which was to increase Adjusted EBITDA per Credit Facility by $12.0 million. This investment represents the Company’s first foray into a commercial television property, and therefore the Adjusted EBITDA per Credit Facility metric presented above may not be reflective of the Company’s typical operational activity. Further, the Company does not yet know whether it will make similar investments in the future. As a result, the Company is also presenting Adjusted EBITDA per Credit Facility excluding the impact of “Marvel’s Inhumans” to better facilitate comparisons to prior and future periods.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 Gold</author>
    <author>Matthew Gold</author>
  </authors>
  <commentList>
    <comment ref="T12" authorId="0" shapeId="0" xr:uid="{00000000-0006-0000-0400-000001000000}">
      <text>
        <r>
          <rPr>
            <b/>
            <sz val="9"/>
            <color indexed="81"/>
            <rFont val="Tahoma"/>
            <family val="2"/>
          </rPr>
          <t>Reflects true-up from previously disclosed figure</t>
        </r>
      </text>
    </comment>
    <comment ref="U12" authorId="0" shapeId="0" xr:uid="{00000000-0006-0000-0400-000002000000}">
      <text>
        <r>
          <rPr>
            <b/>
            <sz val="9"/>
            <color indexed="81"/>
            <rFont val="Tahoma"/>
            <family val="2"/>
          </rPr>
          <t>Reflects true-up from previously disclosed figure</t>
        </r>
      </text>
    </comment>
    <comment ref="X12" authorId="1" shapeId="0" xr:uid="{646F51B0-3DAA-4B4E-8994-7FBABE24D81B}">
      <text>
        <r>
          <rPr>
            <b/>
            <sz val="9"/>
            <color indexed="81"/>
            <rFont val="Tahoma"/>
            <family val="2"/>
          </rPr>
          <t xml:space="preserve">reflects true-up from previously disclosed figure
</t>
        </r>
      </text>
    </comment>
  </commentList>
</comments>
</file>

<file path=xl/sharedStrings.xml><?xml version="1.0" encoding="utf-8"?>
<sst xmlns="http://schemas.openxmlformats.org/spreadsheetml/2006/main" count="369" uniqueCount="140">
  <si>
    <t xml:space="preserve"> </t>
  </si>
  <si>
    <t>$ in 000s</t>
  </si>
  <si>
    <t>Actuals</t>
  </si>
  <si>
    <t>Q1</t>
  </si>
  <si>
    <t>Q2</t>
  </si>
  <si>
    <t>Q3</t>
  </si>
  <si>
    <t>Q4</t>
  </si>
  <si>
    <t>FY</t>
  </si>
  <si>
    <t>IMAX Global Box Office</t>
  </si>
  <si>
    <t>REVENUES</t>
  </si>
  <si>
    <t>IMAX DMR</t>
  </si>
  <si>
    <t xml:space="preserve">  Global Box Office Take Rate %</t>
  </si>
  <si>
    <t>TOTAL</t>
  </si>
  <si>
    <t xml:space="preserve">   Gross Margin %</t>
  </si>
  <si>
    <t>OPERATING EXPENSES</t>
  </si>
  <si>
    <t>Selling, general and administrative expenses</t>
  </si>
  <si>
    <t>Research and development</t>
  </si>
  <si>
    <t>Amortization of intangibles</t>
  </si>
  <si>
    <t xml:space="preserve">Asset impairment </t>
  </si>
  <si>
    <t>Impairment of investments</t>
  </si>
  <si>
    <t xml:space="preserve">Total Operating Expenses </t>
  </si>
  <si>
    <t>Interest Income</t>
  </si>
  <si>
    <t>Interest Expense</t>
  </si>
  <si>
    <t>Income Tax Expense</t>
  </si>
  <si>
    <t>Net Earnings (Loss) from Discontinued Operations</t>
  </si>
  <si>
    <t>Earnings Per Share</t>
  </si>
  <si>
    <t>Diluted Shares outstanding</t>
  </si>
  <si>
    <t>Interest Expense, net of interest income</t>
  </si>
  <si>
    <t>EBITDA</t>
  </si>
  <si>
    <t>Loss (gain) from equity accounted investments</t>
  </si>
  <si>
    <t>Adjusted EBITDA before non-controlling interests</t>
  </si>
  <si>
    <t>Adjusted EBITDA attributable to non-controlling interests</t>
  </si>
  <si>
    <t>Margins (%)</t>
  </si>
  <si>
    <t>Total Gross Margin</t>
  </si>
  <si>
    <t>Historical IMAX DMR® Gross Box Office and Commercial IMAX® Theatre Network Stats</t>
  </si>
  <si>
    <t>Q1 14</t>
  </si>
  <si>
    <t>Q2 14</t>
  </si>
  <si>
    <t>Q3 14</t>
  </si>
  <si>
    <t>Q4 14</t>
  </si>
  <si>
    <t>FY 14</t>
  </si>
  <si>
    <t>Q1 15</t>
  </si>
  <si>
    <t>Q2 15</t>
  </si>
  <si>
    <t>Q3 15</t>
  </si>
  <si>
    <t>Q4 15</t>
  </si>
  <si>
    <t>FY 15</t>
  </si>
  <si>
    <t>Q1 16</t>
  </si>
  <si>
    <t>Q2 16</t>
  </si>
  <si>
    <t>Q3 16</t>
  </si>
  <si>
    <t>Q4 16</t>
  </si>
  <si>
    <t>FY 16</t>
  </si>
  <si>
    <t>GROSS BOX OFFICE ($M)</t>
  </si>
  <si>
    <t>Domestic</t>
  </si>
  <si>
    <t>Greater China</t>
  </si>
  <si>
    <t>International, ex China</t>
  </si>
  <si>
    <t>Global</t>
  </si>
  <si>
    <t>Domestic PSA</t>
  </si>
  <si>
    <t>Greater China PSA</t>
  </si>
  <si>
    <t>Global PSA</t>
  </si>
  <si>
    <t>COMMERCIAL MULTIPLEX THEATRE NETWORK (end of period)</t>
  </si>
  <si>
    <t>Commercial Multiplex Network - Detailed by Revenue Type:</t>
  </si>
  <si>
    <t>Commercial Full JVs</t>
  </si>
  <si>
    <t>Commercial Hybrid JVs</t>
  </si>
  <si>
    <t>Commercial STLs</t>
  </si>
  <si>
    <t>COSTS AND EXPENSES APPLICABLE TO REVENUES</t>
  </si>
  <si>
    <t>GROSS MARGIN</t>
  </si>
  <si>
    <t>Joint revenue sharing arrangements - contingent rent</t>
  </si>
  <si>
    <t>IMAX Systems - contingent rent</t>
  </si>
  <si>
    <t>IMAX Systems</t>
  </si>
  <si>
    <t>IMAX Historical P&amp;L - Consolidated</t>
  </si>
  <si>
    <t>IMAX Corporation</t>
  </si>
  <si>
    <t>* please note the Company undertakes no obligation to update this deck</t>
  </si>
  <si>
    <t>Joint Revenue sharing arrangements - fixed fees</t>
  </si>
  <si>
    <t>PER SCREEN AVERAGES ($000,s)</t>
  </si>
  <si>
    <t>Q1 17</t>
  </si>
  <si>
    <r>
      <t xml:space="preserve">IMPORTANT NOTICE TO USERS: </t>
    </r>
    <r>
      <rPr>
        <b/>
        <sz val="10.5"/>
        <color rgb="FF2F2F2F"/>
        <rFont val="Segoe UI"/>
        <family val="2"/>
      </rPr>
      <t>All information is unaudited and is subject to the more comprehensive information contained in our SEC reports and filings. All information speaks as of the last fiscal quarter or year for which we have filed a Form 10-K or 10-Q, or for historical information the date or period expressly indicated in or with such information. We undertake no duty to update the information. Forward-looking statements are subject to risks and uncertainties described in our Forms 10-Q and 10-K.</t>
    </r>
  </si>
  <si>
    <t>2017</t>
  </si>
  <si>
    <t>**Certain figures within this file are rounded. Figures may vary from public disclosure</t>
  </si>
  <si>
    <t>N/M</t>
  </si>
  <si>
    <t>Q2 17</t>
  </si>
  <si>
    <t>Key Investor Relations Contacts:</t>
  </si>
  <si>
    <t>Q3 17</t>
  </si>
  <si>
    <t xml:space="preserve">Use of Non-GAAP Financial Information
In this model, the Company presents adjusted net income, adjusted net income per diluted share, adjusted net income attributable to common shareholders and adjusted net income attributable to common shareholders per diluted share, EBITDA and adjusted EBITDA as supplemental measures of performance of the Company, which are not recognized under U.S. GAAP. The Company presents adjusted net income and adjusted net income per diluted share because it believes that they are important supplemental measures of its comparable controllable operating performance and it wants to ensure that its investors fully understand the impact of its stock-based compensation (net of any related tax impact) and non-recurring charges on net income. In addition, the Company presents adjusted net income attributable to common shareholders and adjusted net income attributable to common shareholders per diluted share because it believes that they are important supplemental measures of its comparable financial results and could potentially distort the analysis of trends in business performance and it wants to ensure that its investors fully understand the impact of net income attributable to non-controlling interests, its stock-based compensation (net of any related tax impact) and non-recurring charges in determining net income attributable to common shareholders. Management uses these measures to review operating performance on a comparable basis from period to period. However, these non-GAAP measures may not be comparable to similarly titled amounts reported by other companies. Adjusted net income, adjusted net income per diluted share, adjusted net income attributable to common shareholders and adjusted net income attributable to common shareholders per diluted share should be considered in addition to, and not as a substitute for, net income and net income attributable to common shareholders and other measures of financial performance reported in accordance with U.S. GAAP. Definitions of these non-GAAP financial measures and reconciliations to the most directly comparable GAAP financial measures are included elsewhere in this model.
</t>
  </si>
  <si>
    <t>Exit costs, restructuring charges and associated impairments</t>
  </si>
  <si>
    <t>Q4 17</t>
  </si>
  <si>
    <t>FY 17</t>
  </si>
  <si>
    <t>Adjusted EBITDA per Credit Facility</t>
  </si>
  <si>
    <t>Adjusted EBITDA per Credit Facility, excluding impact from "Marvel's Inhumans"</t>
  </si>
  <si>
    <t>Q1 18</t>
  </si>
  <si>
    <t>-</t>
  </si>
  <si>
    <t>Q2 18</t>
  </si>
  <si>
    <t>Q3 18</t>
  </si>
  <si>
    <t>2018</t>
  </si>
  <si>
    <t>Q4 18</t>
  </si>
  <si>
    <t>FY 18</t>
  </si>
  <si>
    <t>Retirement benefits non-service expense</t>
  </si>
  <si>
    <t>Q1 19</t>
  </si>
  <si>
    <t>Q2 19</t>
  </si>
  <si>
    <t>Q3 19</t>
  </si>
  <si>
    <t>Q4 19</t>
  </si>
  <si>
    <t>FY 19</t>
  </si>
  <si>
    <t>2019</t>
  </si>
  <si>
    <t>Brett Harriss</t>
  </si>
  <si>
    <t>212 821 0187</t>
  </si>
  <si>
    <t>bharriss@imax.com</t>
  </si>
  <si>
    <t>Q1 20</t>
  </si>
  <si>
    <t>IMAX Technology Network</t>
  </si>
  <si>
    <t>IMAX Technology Sales and Maintenance</t>
  </si>
  <si>
    <t>IMAX Maintenance</t>
  </si>
  <si>
    <t>Other Theater Business</t>
  </si>
  <si>
    <t>New Business Initiatives</t>
  </si>
  <si>
    <t>Film Distribution, Post-Production, Other</t>
  </si>
  <si>
    <t>Reported net (loss) income attributable to common shareholders</t>
  </si>
  <si>
    <t>Q2 20</t>
  </si>
  <si>
    <t>N/A</t>
  </si>
  <si>
    <t xml:space="preserve">IMAX Changes Presentation of Business Groups* 
As initially discussed on the Company’s February 23, 2017 earnings call, the Company has changed the presentation of its business groups to better align with how management views the business today. The revised structure does not reflect a restatement of the Company’s financials and there has been no change to the Company’s consolidated results.
The new structure became effective in the first quarter of 2017, and the Company will report its first quarter 2017 earnings results using the revised presentation. In order to assist investors, the Company is providing a narrative overview of the revised presentation, as well as revised historical data using the new groups, so that investors can update their historical models.
The Company has the following reportable segments: (i) IMAX DMR; (ii) Joint Revenue Sharing Arrangements; (iii) IMAX Systems, (iv) IMAX Maintenance; (v) Other Theater Business; (vi) New Business Initiatives; (vii) Film Distribution; and (viii) Film Post-production. The Company organizes its reportable segments into the following four categories, identified by the nature of the product sold or service provided: 
(i)	     IMAX Technology Network, which earns revenue based on contingent box office receipts and includes the IMAX DMR segment and contingent rent from the Joint Revenue Sharing Arrangement (“JRSA”) segment; 
(ii)	    IMAX Technology Sales and Maintenance, which includes results from the IMAX Systems, IMAX Maintenance and Other Theater Business segments, as well as fixed revenues from the JRSA segment; 
(iii)	    New Business Initiatives, which is a segment that includes activities related to the exploration of new lines of business and new initiatives outside of the Company’s core business; and 
(iv)	    Film Distribution and Post-production, which includes activities related to the licensing of film content, and the distribution of films primarily for the Company’s institutional theater partners (through the Film Distribution segment) and the provision of film post-production and quality control services (through the Film Post-production segment). 
</t>
  </si>
  <si>
    <t>Q3 20</t>
  </si>
  <si>
    <t>Net loss (income) attributable to non-controlling interests</t>
  </si>
  <si>
    <t>Net (loss) income attributable to Common Shareholders</t>
  </si>
  <si>
    <t>Share-based and other non-cash compensation</t>
  </si>
  <si>
    <t>2020</t>
  </si>
  <si>
    <t>FY 20</t>
  </si>
  <si>
    <t>Q4 20</t>
  </si>
  <si>
    <t xml:space="preserve">     Share-based compensation</t>
  </si>
  <si>
    <t xml:space="preserve">     SG&amp;A - excl. share-based comp</t>
  </si>
  <si>
    <t>Legal judgement, arbitration awards and executive transition costs</t>
  </si>
  <si>
    <t>Equity in (losses) income of investees, net of tax</t>
  </si>
  <si>
    <t>Q1 21</t>
  </si>
  <si>
    <t>(Loss) income from Operations</t>
  </si>
  <si>
    <t>Realized and unrealized investment gains (losses)</t>
  </si>
  <si>
    <t>(Loss) income before taxes</t>
  </si>
  <si>
    <t>Net (loss) income</t>
  </si>
  <si>
    <t>Adjusted net (loss) income</t>
  </si>
  <si>
    <t>Depreciation and amortization, including film asset amortization</t>
  </si>
  <si>
    <t>Realized and unrealized investment (gains) losses</t>
  </si>
  <si>
    <t>Q2 21</t>
  </si>
  <si>
    <t>(Recoveries) Write-downs, including asset impairments and credit loss expense</t>
  </si>
  <si>
    <t>Credit loss (reversal) expense, net</t>
  </si>
  <si>
    <t>Amortization of deferred financing costs</t>
  </si>
  <si>
    <t>Q3 21</t>
  </si>
  <si>
    <t>Income tax expense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</si>
</sst>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_(* \(#,##0\);_(* &quot;-&quot;_);_(@_)"/>
    <numFmt numFmtId="165" formatCode="_(&quot;$&quot;* #,##0.00_);_(&quot;$&quot;* \(#,##0.00\);_(&quot;$&quot;* &quot;-&quot;??_);_(@_)"/>
    <numFmt numFmtId="166" formatCode="_(* #,##0.00_);_(* \(#,##0.00\);_(* &quot;-&quot;??_);_(@_)"/>
    <numFmt numFmtId="167" formatCode="_(&quot;$&quot;* #,##0_);_(&quot;$&quot;* \(#,##0\);_(&quot;$&quot;* &quot;-&quot;??_);_(@_)"/>
    <numFmt numFmtId="168" formatCode="0.0%"/>
    <numFmt numFmtId="169" formatCode="_(* #,##0_);_(* \(#,##0\);_(* &quot;-&quot;??_);_(@_)"/>
    <numFmt numFmtId="170" formatCode="#,##0.0%_);\(#,##0.0%\)"/>
    <numFmt numFmtId="171" formatCode="_(&quot;$&quot;* #,##0.0_);_(&quot;$&quot;* \(#,##0.0\);_(&quot;$&quot;* &quot;-&quot;??_);_(@_)"/>
  </numFmts>
  <fonts count="3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theme="0"/>
      <name val="Arial"/>
      <family val="2"/>
    </font>
    <font>
      <b/>
      <sz val="16"/>
      <name val="Arial"/>
      <family val="2"/>
    </font>
    <font>
      <i/>
      <sz val="10"/>
      <name val="Arial"/>
      <family val="2"/>
    </font>
    <font>
      <b/>
      <sz val="10"/>
      <name val="Arial"/>
      <family val="2"/>
    </font>
    <font>
      <b/>
      <u val="singleAccounting"/>
      <sz val="10"/>
      <name val="Arial"/>
      <family val="2"/>
    </font>
    <font>
      <i/>
      <sz val="9.5"/>
      <name val="Arial"/>
      <family val="2"/>
    </font>
    <font>
      <sz val="9"/>
      <name val="CG Times (W1)"/>
    </font>
    <font>
      <sz val="10"/>
      <color rgb="FFFF0000"/>
      <name val="Arial"/>
      <family val="2"/>
    </font>
    <font>
      <b/>
      <sz val="10"/>
      <color indexed="9"/>
      <name val="Arial"/>
      <family val="2"/>
    </font>
    <font>
      <sz val="10"/>
      <color indexed="9"/>
      <name val="Arial"/>
      <family val="2"/>
    </font>
    <font>
      <sz val="10.5"/>
      <color theme="1"/>
      <name val="Calibri"/>
      <family val="2"/>
      <scheme val="minor"/>
    </font>
    <font>
      <u/>
      <sz val="11"/>
      <color theme="10"/>
      <name val="Calibri"/>
      <family val="2"/>
      <scheme val="minor"/>
    </font>
    <font>
      <sz val="11"/>
      <color theme="1"/>
      <name val="Arial"/>
      <family val="2"/>
    </font>
    <font>
      <b/>
      <sz val="12"/>
      <name val="Arial"/>
      <family val="2"/>
    </font>
    <font>
      <b/>
      <i/>
      <sz val="10"/>
      <name val="Arial"/>
      <family val="2"/>
    </font>
    <font>
      <b/>
      <sz val="10"/>
      <color theme="0"/>
      <name val="Arial"/>
      <family val="2"/>
    </font>
    <font>
      <b/>
      <sz val="11"/>
      <color indexed="9"/>
      <name val="Arial"/>
      <family val="2"/>
    </font>
    <font>
      <u/>
      <sz val="10"/>
      <name val="Arial"/>
      <family val="2"/>
    </font>
    <font>
      <b/>
      <u/>
      <sz val="10"/>
      <name val="Arial"/>
      <family val="2"/>
    </font>
    <font>
      <b/>
      <i/>
      <sz val="10.5"/>
      <color rgb="FF2F2F2F"/>
      <name val="Segoe UI"/>
      <family val="2"/>
    </font>
    <font>
      <b/>
      <sz val="10.5"/>
      <color rgb="FF2F2F2F"/>
      <name val="Segoe UI"/>
      <family val="2"/>
    </font>
    <font>
      <b/>
      <sz val="36"/>
      <color theme="1"/>
      <name val="Calibri"/>
      <family val="2"/>
      <scheme val="minor"/>
    </font>
    <font>
      <b/>
      <sz val="16"/>
      <color theme="1"/>
      <name val="Calibri"/>
      <family val="2"/>
      <scheme val="minor"/>
    </font>
    <font>
      <sz val="16"/>
      <color theme="1"/>
      <name val="Calibri"/>
      <family val="2"/>
      <scheme val="minor"/>
    </font>
    <font>
      <u/>
      <sz val="16"/>
      <color theme="10"/>
      <name val="Calibri"/>
      <family val="2"/>
      <scheme val="minor"/>
    </font>
    <font>
      <sz val="10"/>
      <color indexed="81"/>
      <name val="Tahoma"/>
      <family val="2"/>
    </font>
    <font>
      <sz val="12"/>
      <color theme="1"/>
      <name val="Calibri"/>
      <family val="2"/>
      <scheme val="minor"/>
    </font>
    <font>
      <sz val="9"/>
      <color indexed="81"/>
      <name val="Tahoma"/>
      <family val="2"/>
    </font>
    <font>
      <b/>
      <sz val="9"/>
      <color indexed="81"/>
      <name val="Tahoma"/>
      <family val="2"/>
    </font>
    <font>
      <b/>
      <sz val="10"/>
      <color theme="1"/>
      <name val="Arial"/>
      <family val="2"/>
    </font>
  </fonts>
  <fills count="15">
    <fill>
      <patternFill patternType="none"/>
    </fill>
    <fill>
      <patternFill patternType="gray125"/>
    </fill>
    <fill>
      <patternFill patternType="solid">
        <fgColor rgb="FF00B0F0"/>
        <bgColor indexed="64"/>
      </patternFill>
    </fill>
    <fill>
      <patternFill patternType="solid">
        <fgColor indexed="41"/>
        <bgColor indexed="64"/>
      </patternFill>
    </fill>
    <fill>
      <patternFill patternType="solid">
        <fgColor theme="0" tint="-0.14999847407452621"/>
        <bgColor indexed="64"/>
      </patternFill>
    </fill>
    <fill>
      <patternFill patternType="solid">
        <fgColor rgb="FFCCFFFF"/>
        <bgColor indexed="64"/>
      </patternFill>
    </fill>
    <fill>
      <patternFill patternType="solid">
        <fgColor theme="4" tint="0.5999938962981048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theme="1"/>
        <bgColor indexed="64"/>
      </patternFill>
    </fill>
    <fill>
      <patternFill patternType="solid">
        <fgColor theme="4" tint="-0.249977111117893"/>
        <bgColor indexed="64"/>
      </patternFill>
    </fill>
    <fill>
      <patternFill patternType="solid">
        <fgColor rgb="FFFFFF00"/>
        <bgColor indexed="64"/>
      </patternFill>
    </fill>
    <fill>
      <patternFill patternType="solid">
        <fgColor theme="9" tint="0.79998168889431442"/>
        <bgColor indexed="64"/>
      </patternFill>
    </fill>
  </fills>
  <borders count="2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ashed">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dashed">
        <color indexed="64"/>
      </left>
      <right style="thin">
        <color indexed="64"/>
      </right>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auto="1"/>
      </bottom>
      <diagonal/>
    </border>
    <border>
      <left/>
      <right style="thin">
        <color indexed="64"/>
      </right>
      <top/>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right style="thin">
        <color indexed="64"/>
      </right>
      <top style="thin">
        <color indexed="64"/>
      </top>
      <bottom/>
      <diagonal/>
    </border>
  </borders>
  <cellStyleXfs count="11">
    <xf numFmtId="0" fontId="0" fillId="0" borderId="0"/>
    <xf numFmtId="166" fontId="1" fillId="0" borderId="0" applyFont="0" applyFill="0" applyBorder="0" applyAlignment="0" applyProtection="0"/>
    <xf numFmtId="165" fontId="1" fillId="0" borderId="0" applyFont="0" applyFill="0" applyBorder="0" applyAlignment="0" applyProtection="0"/>
    <xf numFmtId="9" fontId="10" fillId="0" borderId="0" applyFont="0" applyFill="0" applyBorder="0" applyAlignment="0" applyProtection="0"/>
    <xf numFmtId="0" fontId="3" fillId="0" borderId="0"/>
    <xf numFmtId="165"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15" fillId="0" borderId="0" applyNumberFormat="0" applyFill="0" applyBorder="0" applyAlignment="0" applyProtection="0"/>
  </cellStyleXfs>
  <cellXfs count="286">
    <xf numFmtId="0" fontId="0" fillId="0" borderId="0" xfId="0"/>
    <xf numFmtId="164" fontId="4" fillId="2" borderId="1" xfId="4" applyNumberFormat="1" applyFont="1" applyFill="1" applyBorder="1"/>
    <xf numFmtId="164" fontId="5" fillId="2" borderId="1" xfId="4" applyNumberFormat="1" applyFont="1" applyFill="1" applyBorder="1"/>
    <xf numFmtId="14" fontId="5" fillId="2" borderId="1" xfId="4" applyNumberFormat="1" applyFont="1" applyFill="1" applyBorder="1"/>
    <xf numFmtId="164" fontId="7" fillId="0" borderId="3" xfId="4" quotePrefix="1" applyNumberFormat="1" applyFont="1" applyFill="1" applyBorder="1" applyAlignment="1">
      <alignment horizontal="center"/>
    </xf>
    <xf numFmtId="164" fontId="7" fillId="0" borderId="3" xfId="4" quotePrefix="1" applyNumberFormat="1" applyFont="1" applyBorder="1" applyAlignment="1">
      <alignment horizontal="center"/>
    </xf>
    <xf numFmtId="164" fontId="7" fillId="0" borderId="4" xfId="4" quotePrefix="1" applyNumberFormat="1" applyFont="1" applyBorder="1" applyAlignment="1">
      <alignment horizontal="center"/>
    </xf>
    <xf numFmtId="164" fontId="8" fillId="0" borderId="5" xfId="4" applyNumberFormat="1" applyFont="1" applyFill="1" applyBorder="1" applyAlignment="1">
      <alignment horizontal="center"/>
    </xf>
    <xf numFmtId="164" fontId="8" fillId="0" borderId="0" xfId="4" applyNumberFormat="1" applyFont="1" applyFill="1" applyBorder="1" applyAlignment="1">
      <alignment horizontal="center"/>
    </xf>
    <xf numFmtId="164" fontId="8" fillId="0" borderId="0" xfId="4" applyNumberFormat="1" applyFont="1" applyBorder="1" applyAlignment="1">
      <alignment horizontal="center"/>
    </xf>
    <xf numFmtId="164" fontId="8" fillId="3" borderId="6" xfId="4" applyNumberFormat="1" applyFont="1" applyFill="1" applyBorder="1" applyAlignment="1">
      <alignment horizontal="center"/>
    </xf>
    <xf numFmtId="164" fontId="7" fillId="0" borderId="0" xfId="4" applyNumberFormat="1" applyFont="1"/>
    <xf numFmtId="164" fontId="3" fillId="0" borderId="0" xfId="4" applyNumberFormat="1"/>
    <xf numFmtId="164" fontId="3" fillId="3" borderId="6" xfId="4" applyNumberFormat="1" applyFont="1" applyFill="1" applyBorder="1"/>
    <xf numFmtId="164" fontId="3" fillId="0" borderId="0" xfId="4" applyNumberFormat="1" applyFont="1"/>
    <xf numFmtId="164" fontId="3" fillId="0" borderId="0" xfId="4" applyNumberFormat="1" applyFont="1" applyFill="1" applyBorder="1"/>
    <xf numFmtId="167" fontId="7" fillId="0" borderId="5" xfId="5" applyNumberFormat="1" applyFont="1" applyFill="1" applyBorder="1"/>
    <xf numFmtId="167" fontId="7" fillId="3" borderId="10" xfId="5" applyNumberFormat="1" applyFont="1" applyFill="1" applyBorder="1"/>
    <xf numFmtId="164" fontId="9" fillId="0" borderId="0" xfId="4" applyNumberFormat="1" applyFont="1"/>
    <xf numFmtId="168" fontId="9" fillId="0" borderId="0" xfId="3" applyNumberFormat="1" applyFont="1" applyFill="1" applyBorder="1"/>
    <xf numFmtId="168" fontId="9" fillId="0" borderId="0" xfId="3" applyNumberFormat="1" applyFont="1" applyBorder="1"/>
    <xf numFmtId="168" fontId="9" fillId="3" borderId="6" xfId="3" applyNumberFormat="1" applyFont="1" applyFill="1" applyBorder="1"/>
    <xf numFmtId="167" fontId="7" fillId="0" borderId="0" xfId="5" applyNumberFormat="1" applyFont="1" applyFill="1" applyBorder="1"/>
    <xf numFmtId="167" fontId="7" fillId="0" borderId="0" xfId="5" applyNumberFormat="1" applyFont="1" applyBorder="1"/>
    <xf numFmtId="167" fontId="7" fillId="3" borderId="6" xfId="5" applyNumberFormat="1" applyFont="1" applyFill="1" applyBorder="1"/>
    <xf numFmtId="169" fontId="3" fillId="0" borderId="0" xfId="1" applyNumberFormat="1" applyFont="1" applyFill="1" applyBorder="1"/>
    <xf numFmtId="169" fontId="3" fillId="3" borderId="6" xfId="1" applyNumberFormat="1" applyFont="1" applyFill="1" applyBorder="1"/>
    <xf numFmtId="164" fontId="3" fillId="0" borderId="0" xfId="4" applyNumberFormat="1" applyFont="1" applyBorder="1"/>
    <xf numFmtId="164" fontId="7" fillId="0" borderId="0" xfId="4" applyNumberFormat="1" applyFont="1" applyFill="1" applyBorder="1"/>
    <xf numFmtId="164" fontId="7" fillId="3" borderId="6" xfId="4" applyNumberFormat="1" applyFont="1" applyFill="1" applyBorder="1"/>
    <xf numFmtId="167" fontId="7" fillId="0" borderId="0" xfId="2" applyNumberFormat="1" applyFont="1" applyFill="1" applyBorder="1"/>
    <xf numFmtId="167" fontId="7" fillId="3" borderId="6" xfId="2" applyNumberFormat="1" applyFont="1" applyFill="1" applyBorder="1"/>
    <xf numFmtId="164" fontId="7" fillId="0" borderId="2" xfId="4" applyNumberFormat="1" applyFont="1" applyBorder="1"/>
    <xf numFmtId="167" fontId="7" fillId="0" borderId="3" xfId="5" applyNumberFormat="1" applyFont="1" applyFill="1" applyBorder="1"/>
    <xf numFmtId="167" fontId="7" fillId="3" borderId="11" xfId="5" applyNumberFormat="1" applyFont="1" applyFill="1" applyBorder="1"/>
    <xf numFmtId="164" fontId="7" fillId="4" borderId="0" xfId="4" applyNumberFormat="1" applyFont="1" applyFill="1"/>
    <xf numFmtId="164" fontId="3" fillId="4" borderId="0" xfId="4" applyNumberFormat="1" applyFont="1" applyFill="1" applyBorder="1"/>
    <xf numFmtId="164" fontId="3" fillId="4" borderId="0" xfId="4" applyNumberFormat="1" applyFont="1" applyFill="1"/>
    <xf numFmtId="167" fontId="7" fillId="4" borderId="5" xfId="5" applyNumberFormat="1" applyFont="1" applyFill="1" applyBorder="1"/>
    <xf numFmtId="167" fontId="7" fillId="4" borderId="0" xfId="5" applyNumberFormat="1" applyFont="1" applyFill="1" applyBorder="1"/>
    <xf numFmtId="164" fontId="3" fillId="4" borderId="0" xfId="4" applyNumberFormat="1" applyFill="1"/>
    <xf numFmtId="169" fontId="3" fillId="4" borderId="0" xfId="1" applyNumberFormat="1" applyFont="1" applyFill="1" applyBorder="1"/>
    <xf numFmtId="164" fontId="7" fillId="4" borderId="0" xfId="4" applyNumberFormat="1" applyFont="1" applyFill="1" applyBorder="1"/>
    <xf numFmtId="164" fontId="7" fillId="4" borderId="2" xfId="4" applyNumberFormat="1" applyFont="1" applyFill="1" applyBorder="1"/>
    <xf numFmtId="167" fontId="7" fillId="4" borderId="3" xfId="5" applyNumberFormat="1" applyFont="1" applyFill="1" applyBorder="1"/>
    <xf numFmtId="164" fontId="7" fillId="0" borderId="2" xfId="4" applyNumberFormat="1" applyFont="1" applyFill="1" applyBorder="1" applyAlignment="1">
      <alignment horizontal="left"/>
    </xf>
    <xf numFmtId="164" fontId="6" fillId="0" borderId="0" xfId="4" applyNumberFormat="1" applyFont="1" applyFill="1" applyBorder="1" applyAlignment="1">
      <alignment horizontal="left"/>
    </xf>
    <xf numFmtId="9" fontId="6" fillId="0" borderId="0" xfId="3" applyFont="1" applyFill="1" applyBorder="1"/>
    <xf numFmtId="9" fontId="6" fillId="3" borderId="6" xfId="3" applyFont="1" applyFill="1" applyBorder="1"/>
    <xf numFmtId="169" fontId="3" fillId="0" borderId="0" xfId="4" applyNumberFormat="1" applyFont="1"/>
    <xf numFmtId="167" fontId="3" fillId="3" borderId="6" xfId="5" applyNumberFormat="1" applyFont="1" applyFill="1" applyBorder="1"/>
    <xf numFmtId="164" fontId="3" fillId="0" borderId="0" xfId="4" applyNumberFormat="1" applyAlignment="1">
      <alignment horizontal="left"/>
    </xf>
    <xf numFmtId="164" fontId="3" fillId="0" borderId="0" xfId="4" applyNumberFormat="1" applyFont="1" applyAlignment="1">
      <alignment horizontal="left"/>
    </xf>
    <xf numFmtId="164" fontId="11" fillId="0" borderId="0" xfId="4" applyNumberFormat="1" applyFont="1"/>
    <xf numFmtId="164" fontId="11" fillId="3" borderId="6" xfId="4" applyNumberFormat="1" applyFont="1" applyFill="1" applyBorder="1"/>
    <xf numFmtId="164" fontId="7" fillId="0" borderId="2" xfId="4" applyNumberFormat="1" applyFont="1" applyFill="1" applyBorder="1"/>
    <xf numFmtId="164" fontId="3" fillId="0" borderId="0" xfId="4" applyNumberFormat="1" applyFont="1" applyFill="1"/>
    <xf numFmtId="164" fontId="3" fillId="0" borderId="0" xfId="4" applyNumberFormat="1" applyFill="1"/>
    <xf numFmtId="169" fontId="3" fillId="3" borderId="6" xfId="6" applyNumberFormat="1" applyFont="1" applyFill="1" applyBorder="1"/>
    <xf numFmtId="165" fontId="7" fillId="6" borderId="1" xfId="5" applyNumberFormat="1" applyFont="1" applyFill="1" applyBorder="1"/>
    <xf numFmtId="164" fontId="7" fillId="6" borderId="3" xfId="4" applyNumberFormat="1" applyFont="1" applyFill="1" applyBorder="1"/>
    <xf numFmtId="164" fontId="6" fillId="0" borderId="5" xfId="4" applyNumberFormat="1" applyFont="1" applyBorder="1"/>
    <xf numFmtId="164" fontId="6" fillId="0" borderId="0" xfId="4" applyNumberFormat="1" applyFont="1" applyFill="1"/>
    <xf numFmtId="164" fontId="6" fillId="3" borderId="10" xfId="4" applyNumberFormat="1" applyFont="1" applyFill="1" applyBorder="1"/>
    <xf numFmtId="164" fontId="3" fillId="7" borderId="0" xfId="4" applyNumberFormat="1" applyFill="1" applyBorder="1"/>
    <xf numFmtId="164" fontId="3" fillId="8" borderId="0" xfId="4" applyNumberFormat="1" applyFill="1" applyBorder="1"/>
    <xf numFmtId="165" fontId="3" fillId="7" borderId="0" xfId="5" applyFont="1" applyFill="1" applyBorder="1"/>
    <xf numFmtId="165" fontId="3" fillId="7" borderId="14" xfId="5" applyFont="1" applyFill="1" applyBorder="1"/>
    <xf numFmtId="164" fontId="3" fillId="9" borderId="0" xfId="4" applyNumberFormat="1" applyFont="1" applyFill="1" applyAlignment="1">
      <alignment horizontal="left"/>
    </xf>
    <xf numFmtId="164" fontId="3" fillId="9" borderId="0" xfId="4" applyNumberFormat="1" applyFont="1" applyFill="1" applyBorder="1"/>
    <xf numFmtId="164" fontId="3" fillId="9" borderId="1" xfId="4" applyNumberFormat="1" applyFont="1" applyFill="1" applyBorder="1"/>
    <xf numFmtId="164" fontId="3" fillId="5" borderId="15" xfId="4" applyNumberFormat="1" applyFont="1" applyFill="1" applyBorder="1"/>
    <xf numFmtId="164" fontId="3" fillId="9" borderId="1" xfId="4" applyNumberFormat="1" applyFont="1" applyFill="1" applyBorder="1" applyAlignment="1">
      <alignment horizontal="left"/>
    </xf>
    <xf numFmtId="164" fontId="7" fillId="6" borderId="2" xfId="4" applyNumberFormat="1" applyFont="1" applyFill="1" applyBorder="1"/>
    <xf numFmtId="167" fontId="7" fillId="6" borderId="3" xfId="5" applyNumberFormat="1" applyFont="1" applyFill="1" applyBorder="1"/>
    <xf numFmtId="167" fontId="7" fillId="6" borderId="11" xfId="5" applyNumberFormat="1" applyFont="1" applyFill="1" applyBorder="1"/>
    <xf numFmtId="164" fontId="3" fillId="7" borderId="0" xfId="4" applyNumberFormat="1" applyFill="1"/>
    <xf numFmtId="164" fontId="3" fillId="8" borderId="12" xfId="4" applyNumberFormat="1" applyFill="1" applyBorder="1"/>
    <xf numFmtId="164" fontId="3" fillId="8" borderId="1" xfId="4" applyNumberFormat="1" applyFill="1" applyBorder="1"/>
    <xf numFmtId="164" fontId="3" fillId="8" borderId="16" xfId="4" applyNumberFormat="1" applyFill="1" applyBorder="1"/>
    <xf numFmtId="165" fontId="3" fillId="7" borderId="15" xfId="5" applyFont="1" applyFill="1" applyBorder="1"/>
    <xf numFmtId="164" fontId="12" fillId="10" borderId="1" xfId="4" applyNumberFormat="1" applyFont="1" applyFill="1" applyBorder="1"/>
    <xf numFmtId="164" fontId="13" fillId="10" borderId="1" xfId="4" applyNumberFormat="1" applyFont="1" applyFill="1" applyBorder="1"/>
    <xf numFmtId="170" fontId="13" fillId="10" borderId="15" xfId="7" applyNumberFormat="1" applyFont="1" applyFill="1" applyBorder="1"/>
    <xf numFmtId="164" fontId="12" fillId="0" borderId="0" xfId="4" applyNumberFormat="1" applyFont="1" applyFill="1" applyBorder="1"/>
    <xf numFmtId="164" fontId="13" fillId="0" borderId="0" xfId="4" applyNumberFormat="1" applyFont="1" applyFill="1" applyBorder="1"/>
    <xf numFmtId="170" fontId="13" fillId="3" borderId="6" xfId="7" applyNumberFormat="1" applyFont="1" applyFill="1" applyBorder="1"/>
    <xf numFmtId="9" fontId="3" fillId="0" borderId="0" xfId="3" applyFont="1" applyFill="1" applyBorder="1"/>
    <xf numFmtId="9" fontId="3" fillId="3" borderId="6" xfId="3" applyFont="1" applyFill="1" applyBorder="1"/>
    <xf numFmtId="9" fontId="7" fillId="0" borderId="5" xfId="3" applyFont="1" applyFill="1" applyBorder="1"/>
    <xf numFmtId="9" fontId="7" fillId="0" borderId="5" xfId="3" applyFont="1" applyBorder="1"/>
    <xf numFmtId="9" fontId="7" fillId="3" borderId="10" xfId="3" applyFont="1" applyFill="1" applyBorder="1"/>
    <xf numFmtId="9" fontId="3" fillId="0" borderId="0" xfId="3" applyFont="1" applyBorder="1"/>
    <xf numFmtId="9" fontId="7" fillId="0" borderId="0" xfId="3" applyFont="1" applyFill="1" applyBorder="1"/>
    <xf numFmtId="9" fontId="7" fillId="3" borderId="6" xfId="3" applyFont="1" applyFill="1" applyBorder="1"/>
    <xf numFmtId="9" fontId="7" fillId="0" borderId="0" xfId="3" applyFont="1" applyBorder="1"/>
    <xf numFmtId="9" fontId="7" fillId="0" borderId="3" xfId="3" applyFont="1" applyFill="1" applyBorder="1"/>
    <xf numFmtId="9" fontId="7" fillId="3" borderId="11" xfId="3" applyFont="1" applyFill="1" applyBorder="1"/>
    <xf numFmtId="0" fontId="2" fillId="0" borderId="0" xfId="0" applyFont="1"/>
    <xf numFmtId="167" fontId="3" fillId="0" borderId="0" xfId="5" applyNumberFormat="1" applyFont="1" applyFill="1" applyBorder="1"/>
    <xf numFmtId="167" fontId="7" fillId="6" borderId="3" xfId="2" applyNumberFormat="1" applyFont="1" applyFill="1" applyBorder="1"/>
    <xf numFmtId="167" fontId="7" fillId="6" borderId="4" xfId="2" applyNumberFormat="1" applyFont="1" applyFill="1" applyBorder="1"/>
    <xf numFmtId="165" fontId="7" fillId="6" borderId="13" xfId="5" applyNumberFormat="1" applyFont="1" applyFill="1" applyBorder="1"/>
    <xf numFmtId="164" fontId="7" fillId="6" borderId="7" xfId="4" applyNumberFormat="1" applyFont="1" applyFill="1" applyBorder="1"/>
    <xf numFmtId="164" fontId="7" fillId="6" borderId="8" xfId="4" applyNumberFormat="1" applyFont="1" applyFill="1" applyBorder="1"/>
    <xf numFmtId="164" fontId="7" fillId="6" borderId="9" xfId="4" applyNumberFormat="1" applyFont="1" applyFill="1" applyBorder="1"/>
    <xf numFmtId="167" fontId="7" fillId="4" borderId="4" xfId="5" applyNumberFormat="1" applyFont="1" applyFill="1" applyBorder="1"/>
    <xf numFmtId="165" fontId="7" fillId="4" borderId="3" xfId="5" applyFont="1" applyFill="1" applyBorder="1"/>
    <xf numFmtId="165" fontId="7" fillId="4" borderId="4" xfId="5" applyFont="1" applyFill="1" applyBorder="1"/>
    <xf numFmtId="167" fontId="7" fillId="4" borderId="10" xfId="5" applyNumberFormat="1" applyFont="1" applyFill="1" applyBorder="1"/>
    <xf numFmtId="164" fontId="3" fillId="0" borderId="0" xfId="4" applyNumberFormat="1" applyBorder="1"/>
    <xf numFmtId="169" fontId="3" fillId="0" borderId="0" xfId="4" applyNumberFormat="1" applyFont="1" applyBorder="1"/>
    <xf numFmtId="164" fontId="11" fillId="0" borderId="0" xfId="4" applyNumberFormat="1" applyFont="1" applyBorder="1"/>
    <xf numFmtId="164" fontId="3" fillId="0" borderId="0" xfId="4" applyNumberFormat="1" applyFill="1" applyBorder="1"/>
    <xf numFmtId="164" fontId="6" fillId="0" borderId="0" xfId="4" applyNumberFormat="1" applyFont="1" applyFill="1" applyBorder="1"/>
    <xf numFmtId="14" fontId="5" fillId="2" borderId="13" xfId="4" applyNumberFormat="1" applyFont="1" applyFill="1" applyBorder="1"/>
    <xf numFmtId="167" fontId="3" fillId="0" borderId="0" xfId="5" applyNumberFormat="1" applyFont="1" applyBorder="1"/>
    <xf numFmtId="167" fontId="3" fillId="4" borderId="0" xfId="5" applyNumberFormat="1" applyFont="1" applyFill="1" applyBorder="1"/>
    <xf numFmtId="0" fontId="16" fillId="0" borderId="0" xfId="0" applyFont="1"/>
    <xf numFmtId="0" fontId="17" fillId="0" borderId="1" xfId="8" applyFont="1" applyBorder="1"/>
    <xf numFmtId="0" fontId="7" fillId="0" borderId="1" xfId="8" applyFont="1" applyBorder="1"/>
    <xf numFmtId="0" fontId="3" fillId="0" borderId="1" xfId="8" applyFont="1" applyBorder="1"/>
    <xf numFmtId="0" fontId="18" fillId="0" borderId="0" xfId="8" applyFont="1" applyBorder="1"/>
    <xf numFmtId="0" fontId="7" fillId="0" borderId="0" xfId="8" applyFont="1" applyBorder="1"/>
    <xf numFmtId="0" fontId="3" fillId="0" borderId="0" xfId="8" applyFont="1" applyBorder="1"/>
    <xf numFmtId="0" fontId="3" fillId="0" borderId="3" xfId="8" applyFont="1" applyBorder="1"/>
    <xf numFmtId="0" fontId="19" fillId="12" borderId="2" xfId="8" applyFont="1" applyFill="1" applyBorder="1" applyAlignment="1">
      <alignment horizontal="centerContinuous"/>
    </xf>
    <xf numFmtId="0" fontId="19" fillId="12" borderId="3" xfId="8" applyFont="1" applyFill="1" applyBorder="1" applyAlignment="1">
      <alignment horizontal="centerContinuous"/>
    </xf>
    <xf numFmtId="0" fontId="19" fillId="12" borderId="17" xfId="8" applyFont="1" applyFill="1" applyBorder="1" applyAlignment="1">
      <alignment horizontal="centerContinuous"/>
    </xf>
    <xf numFmtId="0" fontId="3" fillId="0" borderId="0" xfId="8" applyFont="1"/>
    <xf numFmtId="0" fontId="7" fillId="6" borderId="12" xfId="8" applyFont="1" applyFill="1" applyBorder="1" applyAlignment="1">
      <alignment horizontal="center" vertical="center"/>
    </xf>
    <xf numFmtId="0" fontId="7" fillId="6" borderId="1" xfId="8" applyFont="1" applyFill="1" applyBorder="1" applyAlignment="1">
      <alignment horizontal="center" vertical="center"/>
    </xf>
    <xf numFmtId="0" fontId="7" fillId="6" borderId="18" xfId="8" applyFont="1" applyFill="1" applyBorder="1" applyAlignment="1">
      <alignment horizontal="center" vertical="center"/>
    </xf>
    <xf numFmtId="0" fontId="3" fillId="0" borderId="19" xfId="8" applyFont="1" applyBorder="1"/>
    <xf numFmtId="0" fontId="20" fillId="11" borderId="2" xfId="8" applyFont="1" applyFill="1" applyBorder="1"/>
    <xf numFmtId="0" fontId="12" fillId="11" borderId="3" xfId="8" applyFont="1" applyFill="1" applyBorder="1"/>
    <xf numFmtId="0" fontId="13" fillId="11" borderId="3" xfId="8" applyFont="1" applyFill="1" applyBorder="1"/>
    <xf numFmtId="0" fontId="13" fillId="11" borderId="4" xfId="8" applyFont="1" applyFill="1" applyBorder="1"/>
    <xf numFmtId="0" fontId="13" fillId="11" borderId="20" xfId="8" applyFont="1" applyFill="1" applyBorder="1"/>
    <xf numFmtId="164" fontId="3" fillId="0" borderId="0" xfId="8" applyNumberFormat="1" applyFont="1" applyAlignment="1">
      <alignment vertical="center"/>
    </xf>
    <xf numFmtId="171" fontId="3" fillId="0" borderId="0" xfId="5" applyNumberFormat="1" applyFont="1" applyAlignment="1">
      <alignment vertical="center"/>
    </xf>
    <xf numFmtId="171" fontId="3" fillId="0" borderId="0" xfId="5" applyNumberFormat="1" applyFont="1" applyFill="1" applyBorder="1" applyAlignment="1">
      <alignment vertical="center"/>
    </xf>
    <xf numFmtId="171" fontId="3" fillId="0" borderId="19" xfId="5" applyNumberFormat="1" applyFont="1" applyFill="1" applyBorder="1" applyAlignment="1">
      <alignment vertical="center"/>
    </xf>
    <xf numFmtId="0" fontId="3" fillId="0" borderId="0" xfId="8" applyFont="1" applyAlignment="1">
      <alignment vertical="center"/>
    </xf>
    <xf numFmtId="164" fontId="7" fillId="0" borderId="0" xfId="8" applyNumberFormat="1" applyFont="1" applyAlignment="1">
      <alignment horizontal="left" vertical="center" indent="1"/>
    </xf>
    <xf numFmtId="164" fontId="7" fillId="0" borderId="0" xfId="8" applyNumberFormat="1" applyFont="1" applyAlignment="1">
      <alignment vertical="center"/>
    </xf>
    <xf numFmtId="171" fontId="7" fillId="0" borderId="0" xfId="5" applyNumberFormat="1" applyFont="1" applyAlignment="1">
      <alignment vertical="center"/>
    </xf>
    <xf numFmtId="171" fontId="7" fillId="0" borderId="19" xfId="5" applyNumberFormat="1" applyFont="1" applyFill="1" applyBorder="1" applyAlignment="1">
      <alignment vertical="center"/>
    </xf>
    <xf numFmtId="0" fontId="6" fillId="0" borderId="0" xfId="8" applyFont="1"/>
    <xf numFmtId="9" fontId="6" fillId="0" borderId="0" xfId="7" applyFont="1"/>
    <xf numFmtId="9" fontId="6" fillId="0" borderId="19" xfId="7" applyFont="1" applyBorder="1"/>
    <xf numFmtId="166" fontId="3" fillId="0" borderId="19" xfId="8" applyNumberFormat="1" applyFont="1" applyBorder="1"/>
    <xf numFmtId="0" fontId="21" fillId="0" borderId="0" xfId="8" applyFont="1"/>
    <xf numFmtId="0" fontId="22" fillId="0" borderId="0" xfId="8" applyFont="1"/>
    <xf numFmtId="0" fontId="3" fillId="9" borderId="0" xfId="8" applyFont="1" applyFill="1"/>
    <xf numFmtId="167" fontId="3" fillId="9" borderId="0" xfId="5" applyNumberFormat="1" applyFont="1" applyFill="1" applyBorder="1"/>
    <xf numFmtId="167" fontId="3" fillId="0" borderId="19" xfId="5" applyNumberFormat="1" applyFont="1" applyFill="1" applyBorder="1"/>
    <xf numFmtId="0" fontId="7" fillId="9" borderId="0" xfId="8" applyFont="1" applyFill="1" applyAlignment="1">
      <alignment horizontal="left" vertical="center"/>
    </xf>
    <xf numFmtId="0" fontId="7" fillId="9" borderId="0" xfId="8" applyFont="1" applyFill="1"/>
    <xf numFmtId="167" fontId="7" fillId="9" borderId="0" xfId="5" applyNumberFormat="1" applyFont="1" applyFill="1" applyBorder="1"/>
    <xf numFmtId="167" fontId="7" fillId="0" borderId="19" xfId="5" applyNumberFormat="1" applyFont="1" applyFill="1" applyBorder="1"/>
    <xf numFmtId="0" fontId="3" fillId="0" borderId="21" xfId="8" applyFont="1" applyBorder="1"/>
    <xf numFmtId="169" fontId="3" fillId="0" borderId="0" xfId="6" applyNumberFormat="1" applyFont="1" applyFill="1" applyAlignment="1">
      <alignment vertical="center"/>
    </xf>
    <xf numFmtId="169" fontId="3" fillId="0" borderId="19" xfId="6" applyNumberFormat="1" applyFont="1" applyFill="1" applyBorder="1" applyAlignment="1">
      <alignment vertical="center"/>
    </xf>
    <xf numFmtId="169" fontId="3" fillId="0" borderId="0" xfId="6" applyNumberFormat="1" applyFont="1" applyAlignment="1">
      <alignment vertical="center"/>
    </xf>
    <xf numFmtId="169" fontId="3" fillId="0" borderId="1" xfId="6" applyNumberFormat="1" applyFont="1" applyFill="1" applyBorder="1" applyAlignment="1">
      <alignment vertical="center"/>
    </xf>
    <xf numFmtId="169" fontId="3" fillId="0" borderId="21" xfId="6" applyNumberFormat="1" applyFont="1" applyFill="1" applyBorder="1" applyAlignment="1">
      <alignment vertical="center"/>
    </xf>
    <xf numFmtId="169" fontId="3" fillId="0" borderId="1" xfId="6" applyNumberFormat="1" applyFont="1" applyBorder="1" applyAlignment="1">
      <alignment vertical="center"/>
    </xf>
    <xf numFmtId="0" fontId="3" fillId="0" borderId="0" xfId="8" applyFont="1" applyAlignment="1">
      <alignment horizontal="left" vertical="center" indent="1"/>
    </xf>
    <xf numFmtId="169" fontId="7" fillId="0" borderId="0" xfId="6" applyNumberFormat="1" applyFont="1" applyFill="1" applyAlignment="1">
      <alignment vertical="center"/>
    </xf>
    <xf numFmtId="169" fontId="7" fillId="0" borderId="0" xfId="6" applyNumberFormat="1" applyFont="1" applyAlignment="1">
      <alignment vertical="center"/>
    </xf>
    <xf numFmtId="169" fontId="7" fillId="0" borderId="22" xfId="6" applyNumberFormat="1" applyFont="1" applyFill="1" applyBorder="1" applyAlignment="1">
      <alignment vertical="center"/>
    </xf>
    <xf numFmtId="169" fontId="3" fillId="0" borderId="0" xfId="6" applyNumberFormat="1" applyFont="1" applyBorder="1"/>
    <xf numFmtId="0" fontId="22" fillId="0" borderId="0" xfId="8" applyFont="1" applyFill="1" applyBorder="1"/>
    <xf numFmtId="169" fontId="7" fillId="0" borderId="0" xfId="6" applyNumberFormat="1" applyFont="1" applyFill="1" applyBorder="1"/>
    <xf numFmtId="0" fontId="21" fillId="0" borderId="0" xfId="8" applyFont="1" applyBorder="1"/>
    <xf numFmtId="0" fontId="3" fillId="0" borderId="0" xfId="8" applyFont="1" applyBorder="1" applyAlignment="1">
      <alignment vertical="center"/>
    </xf>
    <xf numFmtId="169" fontId="3" fillId="0" borderId="19" xfId="8" applyNumberFormat="1" applyFont="1" applyBorder="1"/>
    <xf numFmtId="0" fontId="3" fillId="0" borderId="0" xfId="8" applyFont="1" applyFill="1" applyBorder="1" applyAlignment="1">
      <alignment horizontal="left" vertical="center" indent="1"/>
    </xf>
    <xf numFmtId="169" fontId="7" fillId="0" borderId="5" xfId="6" applyNumberFormat="1" applyFont="1" applyFill="1" applyBorder="1" applyAlignment="1">
      <alignment vertical="center"/>
    </xf>
    <xf numFmtId="169" fontId="7" fillId="0" borderId="5" xfId="6" applyNumberFormat="1" applyFont="1" applyBorder="1" applyAlignment="1">
      <alignment vertical="center"/>
    </xf>
    <xf numFmtId="169" fontId="7" fillId="0" borderId="0" xfId="6" applyNumberFormat="1" applyFont="1" applyFill="1" applyBorder="1" applyAlignment="1">
      <alignment vertical="center"/>
    </xf>
    <xf numFmtId="169" fontId="7" fillId="0" borderId="0" xfId="6" applyNumberFormat="1" applyFont="1" applyBorder="1" applyAlignment="1">
      <alignment vertical="center"/>
    </xf>
    <xf numFmtId="0" fontId="21" fillId="0" borderId="0" xfId="8" applyFont="1" applyBorder="1" applyAlignment="1">
      <alignment vertical="center"/>
    </xf>
    <xf numFmtId="169" fontId="3" fillId="0" borderId="0" xfId="6" applyNumberFormat="1" applyFont="1" applyFill="1" applyBorder="1" applyAlignment="1">
      <alignment vertical="center"/>
    </xf>
    <xf numFmtId="169" fontId="3" fillId="0" borderId="0" xfId="6" applyNumberFormat="1" applyFont="1" applyBorder="1" applyAlignment="1">
      <alignment vertical="center"/>
    </xf>
    <xf numFmtId="0" fontId="3" fillId="0" borderId="0" xfId="8" applyFont="1" applyFill="1" applyBorder="1" applyAlignment="1">
      <alignment vertical="center"/>
    </xf>
    <xf numFmtId="9" fontId="3" fillId="0" borderId="0" xfId="7" applyFont="1" applyFill="1" applyBorder="1" applyAlignment="1">
      <alignment vertical="center"/>
    </xf>
    <xf numFmtId="9" fontId="3" fillId="0" borderId="0" xfId="7" applyFont="1" applyBorder="1" applyAlignment="1">
      <alignment vertical="center"/>
    </xf>
    <xf numFmtId="0" fontId="16" fillId="0" borderId="0" xfId="0" applyFont="1" applyBorder="1"/>
    <xf numFmtId="164" fontId="3" fillId="3" borderId="15" xfId="4" applyNumberFormat="1" applyFont="1" applyFill="1" applyBorder="1"/>
    <xf numFmtId="165" fontId="7" fillId="4" borderId="3" xfId="5" applyNumberFormat="1" applyFont="1" applyFill="1" applyBorder="1"/>
    <xf numFmtId="164" fontId="3" fillId="0" borderId="6" xfId="4" applyNumberFormat="1" applyFont="1" applyFill="1" applyBorder="1"/>
    <xf numFmtId="169" fontId="3" fillId="0" borderId="0" xfId="4" applyNumberFormat="1" applyAlignment="1">
      <alignment horizontal="left"/>
    </xf>
    <xf numFmtId="169" fontId="0" fillId="0" borderId="0" xfId="0" applyNumberFormat="1"/>
    <xf numFmtId="169" fontId="3" fillId="0" borderId="0" xfId="4" applyNumberFormat="1"/>
    <xf numFmtId="169" fontId="3" fillId="3" borderId="6" xfId="5" applyNumberFormat="1" applyFont="1" applyFill="1" applyBorder="1"/>
    <xf numFmtId="9" fontId="7" fillId="0" borderId="0" xfId="3" applyFont="1" applyFill="1" applyBorder="1" applyAlignment="1">
      <alignment horizontal="right"/>
    </xf>
    <xf numFmtId="9" fontId="7" fillId="3" borderId="6" xfId="3" applyFont="1" applyFill="1" applyBorder="1" applyAlignment="1">
      <alignment horizontal="right"/>
    </xf>
    <xf numFmtId="9" fontId="7" fillId="0" borderId="0" xfId="3" applyFont="1" applyBorder="1" applyAlignment="1">
      <alignment horizontal="right"/>
    </xf>
    <xf numFmtId="171" fontId="3" fillId="0" borderId="0" xfId="5" applyNumberFormat="1" applyFont="1" applyFill="1" applyAlignment="1">
      <alignment vertical="center"/>
    </xf>
    <xf numFmtId="164" fontId="7" fillId="9" borderId="0" xfId="4" applyNumberFormat="1" applyFont="1" applyFill="1" applyAlignment="1">
      <alignment horizontal="left"/>
    </xf>
    <xf numFmtId="164" fontId="7" fillId="9" borderId="0" xfId="4" applyNumberFormat="1" applyFont="1" applyFill="1" applyBorder="1"/>
    <xf numFmtId="169" fontId="0" fillId="0" borderId="0" xfId="0" applyNumberFormat="1" applyFont="1"/>
    <xf numFmtId="169" fontId="3" fillId="0" borderId="0" xfId="4" applyNumberFormat="1" applyFont="1" applyAlignment="1">
      <alignment horizontal="left"/>
    </xf>
    <xf numFmtId="0" fontId="25" fillId="9" borderId="0" xfId="0" applyFont="1" applyFill="1"/>
    <xf numFmtId="0" fontId="0" fillId="9" borderId="0" xfId="0" applyFill="1"/>
    <xf numFmtId="0" fontId="14" fillId="9" borderId="0" xfId="0" applyFont="1" applyFill="1" applyAlignment="1">
      <alignment wrapText="1"/>
    </xf>
    <xf numFmtId="0" fontId="0" fillId="9" borderId="0" xfId="0" applyFill="1" applyAlignment="1">
      <alignment vertical="top" wrapText="1"/>
    </xf>
    <xf numFmtId="0" fontId="26" fillId="9" borderId="0" xfId="0" applyFont="1" applyFill="1" applyAlignment="1">
      <alignment horizontal="left"/>
    </xf>
    <xf numFmtId="0" fontId="23" fillId="9" borderId="0" xfId="0" applyFont="1" applyFill="1" applyAlignment="1">
      <alignment vertical="center" wrapText="1"/>
    </xf>
    <xf numFmtId="0" fontId="27" fillId="9" borderId="0" xfId="0" applyFont="1" applyFill="1"/>
    <xf numFmtId="0" fontId="28" fillId="9" borderId="0" xfId="10" applyFont="1" applyFill="1"/>
    <xf numFmtId="0" fontId="30" fillId="9" borderId="0" xfId="0" applyFont="1" applyFill="1"/>
    <xf numFmtId="168" fontId="16" fillId="0" borderId="0" xfId="0" applyNumberFormat="1" applyFont="1"/>
    <xf numFmtId="164" fontId="7" fillId="0" borderId="1" xfId="4" quotePrefix="1" applyNumberFormat="1" applyFont="1" applyBorder="1" applyAlignment="1">
      <alignment horizontal="center"/>
    </xf>
    <xf numFmtId="164" fontId="7" fillId="0" borderId="2" xfId="4" quotePrefix="1" applyNumberFormat="1" applyFont="1" applyBorder="1" applyAlignment="1">
      <alignment horizontal="center"/>
    </xf>
    <xf numFmtId="169" fontId="3" fillId="0" borderId="0" xfId="4" applyNumberFormat="1" applyFont="1" applyFill="1" applyBorder="1"/>
    <xf numFmtId="167" fontId="7" fillId="6" borderId="1" xfId="5" applyNumberFormat="1" applyFont="1" applyFill="1" applyBorder="1"/>
    <xf numFmtId="167" fontId="7" fillId="6" borderId="15" xfId="5" applyNumberFormat="1" applyFont="1" applyFill="1" applyBorder="1"/>
    <xf numFmtId="9" fontId="3" fillId="0" borderId="0" xfId="3" applyFont="1" applyFill="1" applyBorder="1" applyAlignment="1">
      <alignment horizontal="right"/>
    </xf>
    <xf numFmtId="0" fontId="16" fillId="0" borderId="1" xfId="0" applyFont="1" applyBorder="1"/>
    <xf numFmtId="168" fontId="16" fillId="0" borderId="1" xfId="0" applyNumberFormat="1" applyFont="1" applyBorder="1"/>
    <xf numFmtId="9" fontId="3" fillId="3" borderId="6" xfId="3" applyFont="1" applyFill="1" applyBorder="1" applyAlignment="1">
      <alignment horizontal="right"/>
    </xf>
    <xf numFmtId="0" fontId="19" fillId="12" borderId="17" xfId="8" applyFont="1" applyFill="1" applyBorder="1" applyAlignment="1">
      <alignment horizontal="center"/>
    </xf>
    <xf numFmtId="0" fontId="19" fillId="12" borderId="2" xfId="8" applyFont="1" applyFill="1" applyBorder="1" applyAlignment="1">
      <alignment horizontal="center"/>
    </xf>
    <xf numFmtId="164" fontId="6" fillId="0" borderId="24" xfId="4" applyNumberFormat="1" applyFont="1" applyBorder="1" applyAlignment="1">
      <alignment horizontal="left"/>
    </xf>
    <xf numFmtId="164" fontId="3" fillId="0" borderId="14" xfId="4" applyNumberFormat="1" applyFont="1" applyBorder="1" applyAlignment="1">
      <alignment horizontal="left"/>
    </xf>
    <xf numFmtId="164" fontId="8" fillId="0" borderId="14" xfId="4" applyNumberFormat="1" applyFont="1" applyBorder="1" applyAlignment="1">
      <alignment horizontal="center"/>
    </xf>
    <xf numFmtId="168" fontId="0" fillId="0" borderId="0" xfId="3" applyNumberFormat="1" applyFont="1"/>
    <xf numFmtId="10" fontId="0" fillId="0" borderId="0" xfId="3" applyNumberFormat="1" applyFont="1"/>
    <xf numFmtId="168" fontId="7" fillId="0" borderId="5" xfId="3" applyNumberFormat="1" applyFont="1" applyFill="1" applyBorder="1"/>
    <xf numFmtId="9" fontId="7" fillId="0" borderId="5" xfId="3" applyNumberFormat="1" applyFont="1" applyFill="1" applyBorder="1"/>
    <xf numFmtId="10" fontId="7" fillId="0" borderId="0" xfId="3" applyNumberFormat="1" applyFont="1" applyFill="1" applyBorder="1"/>
    <xf numFmtId="169" fontId="3" fillId="9" borderId="0" xfId="6" applyNumberFormat="1" applyFont="1" applyFill="1" applyAlignment="1">
      <alignment vertical="center"/>
    </xf>
    <xf numFmtId="169" fontId="3" fillId="9" borderId="1" xfId="6" applyNumberFormat="1" applyFont="1" applyFill="1" applyBorder="1" applyAlignment="1">
      <alignment vertical="center"/>
    </xf>
    <xf numFmtId="169" fontId="7" fillId="9" borderId="0" xfId="6" applyNumberFormat="1" applyFont="1" applyFill="1" applyAlignment="1">
      <alignment vertical="center"/>
    </xf>
    <xf numFmtId="169" fontId="3" fillId="9" borderId="0" xfId="6" applyNumberFormat="1" applyFont="1" applyFill="1" applyBorder="1"/>
    <xf numFmtId="169" fontId="7" fillId="9" borderId="0" xfId="6" applyNumberFormat="1" applyFont="1" applyFill="1" applyBorder="1"/>
    <xf numFmtId="169" fontId="7" fillId="9" borderId="5" xfId="6" applyNumberFormat="1" applyFont="1" applyFill="1" applyBorder="1" applyAlignment="1">
      <alignment vertical="center"/>
    </xf>
    <xf numFmtId="169" fontId="7" fillId="9" borderId="0" xfId="6" applyNumberFormat="1" applyFont="1" applyFill="1" applyBorder="1" applyAlignment="1">
      <alignment vertical="center"/>
    </xf>
    <xf numFmtId="169" fontId="3" fillId="9" borderId="0" xfId="6" applyNumberFormat="1" applyFont="1" applyFill="1" applyBorder="1" applyAlignment="1">
      <alignment vertical="center"/>
    </xf>
    <xf numFmtId="9" fontId="3" fillId="9" borderId="0" xfId="7" applyFont="1" applyFill="1" applyBorder="1" applyAlignment="1">
      <alignment vertical="center"/>
    </xf>
    <xf numFmtId="0" fontId="7" fillId="0" borderId="3" xfId="4" quotePrefix="1" applyNumberFormat="1" applyFont="1" applyBorder="1" applyAlignment="1">
      <alignment horizontal="center"/>
    </xf>
    <xf numFmtId="164" fontId="3" fillId="9" borderId="12" xfId="4" applyNumberFormat="1" applyFont="1" applyFill="1" applyBorder="1"/>
    <xf numFmtId="164" fontId="3" fillId="9" borderId="16" xfId="4" applyNumberFormat="1" applyFont="1" applyFill="1" applyBorder="1"/>
    <xf numFmtId="0" fontId="0" fillId="13" borderId="0" xfId="0" applyFill="1"/>
    <xf numFmtId="164" fontId="8" fillId="9" borderId="0" xfId="4" applyNumberFormat="1" applyFont="1" applyFill="1" applyBorder="1" applyAlignment="1">
      <alignment horizontal="center"/>
    </xf>
    <xf numFmtId="164" fontId="7" fillId="9" borderId="3" xfId="4" quotePrefix="1" applyNumberFormat="1" applyFont="1" applyFill="1" applyBorder="1" applyAlignment="1">
      <alignment horizontal="center"/>
    </xf>
    <xf numFmtId="169" fontId="3" fillId="9" borderId="0" xfId="4" applyNumberFormat="1" applyFont="1" applyFill="1" applyBorder="1"/>
    <xf numFmtId="164" fontId="3" fillId="9" borderId="0" xfId="4" applyNumberFormat="1" applyFill="1" applyBorder="1"/>
    <xf numFmtId="167" fontId="7" fillId="9" borderId="5" xfId="5" applyNumberFormat="1" applyFont="1" applyFill="1" applyBorder="1"/>
    <xf numFmtId="168" fontId="9" fillId="9" borderId="0" xfId="3" applyNumberFormat="1" applyFont="1" applyFill="1" applyBorder="1"/>
    <xf numFmtId="169" fontId="3" fillId="9" borderId="0" xfId="1" applyNumberFormat="1" applyFont="1" applyFill="1" applyBorder="1"/>
    <xf numFmtId="167" fontId="7" fillId="9" borderId="0" xfId="2" applyNumberFormat="1" applyFont="1" applyFill="1" applyBorder="1"/>
    <xf numFmtId="167" fontId="7" fillId="9" borderId="3" xfId="5" applyNumberFormat="1" applyFont="1" applyFill="1" applyBorder="1"/>
    <xf numFmtId="9" fontId="7" fillId="0" borderId="5" xfId="3" applyFont="1" applyFill="1" applyBorder="1" applyAlignment="1">
      <alignment horizontal="right"/>
    </xf>
    <xf numFmtId="9" fontId="6" fillId="0" borderId="0" xfId="3" applyNumberFormat="1" applyFont="1" applyFill="1" applyBorder="1"/>
    <xf numFmtId="167" fontId="3" fillId="9" borderId="0" xfId="5" applyNumberFormat="1" applyFont="1" applyFill="1" applyBorder="1" applyAlignment="1">
      <alignment horizontal="center"/>
    </xf>
    <xf numFmtId="167" fontId="7" fillId="9" borderId="0" xfId="5" applyNumberFormat="1" applyFont="1" applyFill="1" applyBorder="1" applyAlignment="1">
      <alignment horizontal="center"/>
    </xf>
    <xf numFmtId="0" fontId="7" fillId="0" borderId="4" xfId="4" quotePrefix="1" applyNumberFormat="1" applyFont="1" applyBorder="1" applyAlignment="1">
      <alignment horizontal="center"/>
    </xf>
    <xf numFmtId="10" fontId="7" fillId="9" borderId="0" xfId="3" applyNumberFormat="1" applyFont="1" applyFill="1" applyBorder="1"/>
    <xf numFmtId="164" fontId="6" fillId="9" borderId="0" xfId="4" applyNumberFormat="1" applyFont="1" applyFill="1" applyBorder="1"/>
    <xf numFmtId="0" fontId="3" fillId="0" borderId="19" xfId="8" applyFont="1" applyBorder="1" applyAlignment="1">
      <alignment horizontal="center"/>
    </xf>
    <xf numFmtId="0" fontId="7" fillId="0" borderId="19" xfId="8" applyFont="1" applyBorder="1" applyAlignment="1">
      <alignment horizontal="center"/>
    </xf>
    <xf numFmtId="165" fontId="7" fillId="4" borderId="4" xfId="5" applyNumberFormat="1" applyFont="1" applyFill="1" applyBorder="1"/>
    <xf numFmtId="9" fontId="3" fillId="0" borderId="0" xfId="4" applyNumberFormat="1" applyBorder="1"/>
    <xf numFmtId="0" fontId="0" fillId="14" borderId="0" xfId="0" applyFill="1"/>
    <xf numFmtId="168" fontId="0" fillId="14" borderId="0" xfId="3" applyNumberFormat="1" applyFont="1" applyFill="1"/>
    <xf numFmtId="0" fontId="16" fillId="0" borderId="3" xfId="0" applyFont="1" applyBorder="1"/>
    <xf numFmtId="165" fontId="0" fillId="13" borderId="0" xfId="2" applyFont="1" applyFill="1"/>
    <xf numFmtId="169" fontId="0" fillId="13" borderId="0" xfId="0" applyNumberFormat="1" applyFont="1" applyFill="1"/>
    <xf numFmtId="169" fontId="0" fillId="13" borderId="0" xfId="0" applyNumberFormat="1" applyFill="1"/>
    <xf numFmtId="0" fontId="2" fillId="13" borderId="0" xfId="0" applyFont="1" applyFill="1"/>
    <xf numFmtId="0" fontId="33" fillId="0" borderId="2" xfId="0" applyFont="1" applyFill="1" applyBorder="1" applyAlignment="1">
      <alignment horizontal="center"/>
    </xf>
    <xf numFmtId="0" fontId="33" fillId="0" borderId="3" xfId="0" applyFont="1" applyFill="1" applyBorder="1" applyAlignment="1">
      <alignment horizontal="center"/>
    </xf>
    <xf numFmtId="0" fontId="33" fillId="0" borderId="4" xfId="0" applyFont="1" applyFill="1" applyBorder="1" applyAlignment="1">
      <alignment horizontal="center"/>
    </xf>
    <xf numFmtId="0" fontId="7" fillId="0" borderId="2" xfId="4" quotePrefix="1" applyNumberFormat="1" applyFont="1" applyBorder="1" applyAlignment="1">
      <alignment horizontal="center"/>
    </xf>
    <xf numFmtId="0" fontId="7" fillId="0" borderId="3" xfId="4" quotePrefix="1" applyNumberFormat="1" applyFont="1" applyBorder="1" applyAlignment="1">
      <alignment horizontal="center"/>
    </xf>
    <xf numFmtId="164" fontId="7" fillId="0" borderId="2" xfId="4" applyNumberFormat="1" applyFont="1" applyFill="1" applyBorder="1" applyAlignment="1">
      <alignment horizontal="center"/>
    </xf>
    <xf numFmtId="164" fontId="7" fillId="0" borderId="3" xfId="4" applyNumberFormat="1" applyFont="1" applyFill="1" applyBorder="1" applyAlignment="1">
      <alignment horizontal="center"/>
    </xf>
    <xf numFmtId="164" fontId="7" fillId="0" borderId="4" xfId="4" applyNumberFormat="1" applyFont="1" applyFill="1" applyBorder="1" applyAlignment="1">
      <alignment horizontal="center"/>
    </xf>
    <xf numFmtId="0" fontId="19" fillId="12" borderId="2" xfId="8" applyFont="1" applyFill="1" applyBorder="1" applyAlignment="1">
      <alignment horizontal="center"/>
    </xf>
    <xf numFmtId="0" fontId="19" fillId="12" borderId="3" xfId="8" applyFont="1" applyFill="1" applyBorder="1" applyAlignment="1">
      <alignment horizontal="center"/>
    </xf>
    <xf numFmtId="0" fontId="19" fillId="12" borderId="23" xfId="8" applyFont="1" applyFill="1" applyBorder="1" applyAlignment="1">
      <alignment horizontal="center"/>
    </xf>
    <xf numFmtId="0" fontId="19" fillId="12" borderId="4" xfId="8" applyFont="1" applyFill="1" applyBorder="1" applyAlignment="1">
      <alignment horizontal="center"/>
    </xf>
  </cellXfs>
  <cellStyles count="11">
    <cellStyle name="Comma" xfId="1" builtinId="3"/>
    <cellStyle name="Comma 2" xfId="6" xr:uid="{00000000-0005-0000-0000-000001000000}"/>
    <cellStyle name="Currency" xfId="2" builtinId="4"/>
    <cellStyle name="Currency 2" xfId="5" xr:uid="{00000000-0005-0000-0000-000003000000}"/>
    <cellStyle name="Hyperlink" xfId="10" builtinId="8"/>
    <cellStyle name="Normal" xfId="0" builtinId="0"/>
    <cellStyle name="Normal 2 2" xfId="8" xr:uid="{00000000-0005-0000-0000-000006000000}"/>
    <cellStyle name="Normal 238" xfId="9" xr:uid="{00000000-0005-0000-0000-000007000000}"/>
    <cellStyle name="Normal 6" xfId="4" xr:uid="{00000000-0005-0000-0000-000008000000}"/>
    <cellStyle name="Percent" xfId="3" builtinId="5"/>
    <cellStyle name="Percent 2"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in\AppData\Local\Microsoft\Windows\Temporary%20Internet%20Files\Content.Outlook\TU6PLPA1\Spin%20Shanghai%20proforma-May%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ansfer\Bill-Brendan\Confidential%20Payroll%20Files-%20BudFcst\2010\2010%20Budget\2010%20Budget%20Salary%20Model%20move%20MH%20rplc%20to%20743%20-%2002.02.10%20-%20load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ransfer\GENERAL\Finance\2009%203+9F\JV\05.05.09%20post%20fcst\Star%20trek%20$23M%20ultimate%2005.14.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ILVER\Cash%20Flow%20M3%20Oct%20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E\Budget%20&amp;%20Forecast\2011\6+6F%20Forecast\Sylvia\Transfer\2007%20Forecast\Q3\2007%20-%20Q3%20reforecast%20file%20-%20maint,%20OL,%20upfronts,%20F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Dino\LOCALS~1\Temp\C.Lotus.Notes.Data\Pers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bomalley\Local%20Settings\Temporary%20Internet%20Files\OLK187\Salary%20and%20HC%20Rpt%20vs%20Bu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ransfer\GENERAL\Finance\2004%203&amp;9F\Reports\Exec%20Pckg%20used%20for%20fcst%20sup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NANCE\Consol%202006\2006%20Essbase%20Black%20Books\December\1206%20Black%20Book%20Draft%201%20(Jan%20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IMAX\Model\2006\Revised%20Model%20-%207%20(2-22-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traubca\Local%20Settings\Temporary%20Internet%20Files\OLK22\ADCO%20Model%20v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ransfer\GENERAL\Finance\BOMalley\Model%20to%202015\Q1%202009\LRP%20presented%20to%20BOD%2002.13.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bomalley\AppData\Local\Microsoft\Windows\Temporary%20Internet%20Files\Content.Outlook\4QHMT492\LRP_06%204%202013_final_for_strategy_session%20for%20Sam.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1\Dino\LOCALS~1\Temp\C.Lotus.Notes.Data\HP3%20MarkUp%20Cost%20Report%20For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1/ykung/LOCALS~1/Temp/C.Notes.Data/May%20analysi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Bomalley\LOCALS~1\Temp\c.notes.data\2006\Model%20-%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INANCE\LEASE%20ANALYSIS\PURCHASE%20VS%20LEASE\TEMPLATES\TEMPLATE%202007_031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FINANCE\Consol%202007\2007%20Essbase%20black%20books\December\1207%20Black%20Book%20(Mar%2007,%2008P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ransfer\GENERAL\Finance\Monthly%20close\2006\03%20Mar\Executive%20Pkg%20Mar%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ransfer\GENERAL\Finance\Monthly%20close\2007\06%20Jun\Executive%20Pkg%20Jun%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talessi\Desktop\TF3%20GBO%20Report%20-%20Domesti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jvance\LOCALS~1\Temp\C.NOTES.DATA\SG&amp;A%20Cash.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Bomalley\Desktop\Model%20to%202015\Distributed%20Nov%2020%202006\Full%20Model%2011.20.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FINANCE\Consol%202005\2005%20Essbase%20Black%20Books\September\0905%20Black%20Book%20Draft%201%20(Oct%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Prices"/>
      <sheetName val="Estimates"/>
      <sheetName val="General"/>
      <sheetName val="Rev"/>
      <sheetName val="Rent"/>
      <sheetName val="Exp"/>
      <sheetName val="CapEx"/>
      <sheetName val="Dep. Rates"/>
      <sheetName val="Misc"/>
      <sheetName val="Most Scen"/>
      <sheetName val=" Max Scen"/>
      <sheetName val=" Min Scen"/>
    </sheetNames>
    <sheetDataSet>
      <sheetData sheetId="0" refreshError="1"/>
      <sheetData sheetId="1" refreshError="1"/>
      <sheetData sheetId="2"/>
      <sheetData sheetId="3">
        <row r="6">
          <cell r="C6" t="str">
            <v>Shanghai</v>
          </cell>
        </row>
        <row r="8">
          <cell r="C8" t="str">
            <v>China</v>
          </cell>
        </row>
        <row r="9">
          <cell r="C9" t="str">
            <v>RMB 000's</v>
          </cell>
        </row>
        <row r="10">
          <cell r="C10" t="str">
            <v>Sq. Mtr.</v>
          </cell>
        </row>
        <row r="12">
          <cell r="C12" t="str">
            <v>TBD</v>
          </cell>
        </row>
        <row r="19">
          <cell r="C19">
            <v>20</v>
          </cell>
        </row>
        <row r="35">
          <cell r="C35">
            <v>2700</v>
          </cell>
        </row>
        <row r="36">
          <cell r="C36">
            <v>300</v>
          </cell>
        </row>
        <row r="37">
          <cell r="C37">
            <v>0</v>
          </cell>
        </row>
        <row r="38">
          <cell r="A38" t="str">
            <v>Other</v>
          </cell>
          <cell r="C38">
            <v>0</v>
          </cell>
        </row>
        <row r="45">
          <cell r="C45">
            <v>0</v>
          </cell>
        </row>
        <row r="46">
          <cell r="C46">
            <v>7</v>
          </cell>
        </row>
      </sheetData>
      <sheetData sheetId="4">
        <row r="6">
          <cell r="F6">
            <v>175</v>
          </cell>
          <cell r="G6">
            <v>175</v>
          </cell>
          <cell r="H6">
            <v>175</v>
          </cell>
          <cell r="I6">
            <v>175</v>
          </cell>
          <cell r="J6">
            <v>175</v>
          </cell>
          <cell r="K6">
            <v>175</v>
          </cell>
          <cell r="L6">
            <v>175</v>
          </cell>
          <cell r="M6">
            <v>175</v>
          </cell>
          <cell r="N6">
            <v>175</v>
          </cell>
          <cell r="O6">
            <v>175</v>
          </cell>
          <cell r="P6">
            <v>175</v>
          </cell>
          <cell r="Q6">
            <v>175</v>
          </cell>
          <cell r="R6">
            <v>175</v>
          </cell>
          <cell r="S6">
            <v>175</v>
          </cell>
          <cell r="T6">
            <v>175</v>
          </cell>
          <cell r="U6">
            <v>175</v>
          </cell>
          <cell r="V6">
            <v>175</v>
          </cell>
          <cell r="W6">
            <v>175</v>
          </cell>
          <cell r="X6">
            <v>175</v>
          </cell>
          <cell r="Y6">
            <v>175</v>
          </cell>
        </row>
        <row r="7">
          <cell r="F7">
            <v>215</v>
          </cell>
          <cell r="G7">
            <v>215</v>
          </cell>
          <cell r="H7">
            <v>215</v>
          </cell>
          <cell r="I7">
            <v>215</v>
          </cell>
          <cell r="J7">
            <v>215</v>
          </cell>
          <cell r="K7">
            <v>215</v>
          </cell>
          <cell r="L7">
            <v>215</v>
          </cell>
          <cell r="M7">
            <v>215</v>
          </cell>
          <cell r="N7">
            <v>215</v>
          </cell>
          <cell r="O7">
            <v>215</v>
          </cell>
          <cell r="P7">
            <v>215</v>
          </cell>
          <cell r="Q7">
            <v>215</v>
          </cell>
          <cell r="R7">
            <v>215</v>
          </cell>
          <cell r="S7">
            <v>215</v>
          </cell>
          <cell r="T7">
            <v>215</v>
          </cell>
          <cell r="U7">
            <v>215</v>
          </cell>
          <cell r="V7">
            <v>215</v>
          </cell>
          <cell r="W7">
            <v>215</v>
          </cell>
          <cell r="X7">
            <v>215</v>
          </cell>
          <cell r="Y7">
            <v>215</v>
          </cell>
        </row>
        <row r="8">
          <cell r="F8">
            <v>260</v>
          </cell>
          <cell r="G8">
            <v>260</v>
          </cell>
          <cell r="H8">
            <v>260</v>
          </cell>
          <cell r="I8">
            <v>260</v>
          </cell>
          <cell r="J8">
            <v>260</v>
          </cell>
          <cell r="K8">
            <v>260</v>
          </cell>
          <cell r="L8">
            <v>260</v>
          </cell>
          <cell r="M8">
            <v>260</v>
          </cell>
          <cell r="N8">
            <v>260</v>
          </cell>
          <cell r="O8">
            <v>260</v>
          </cell>
          <cell r="P8">
            <v>260</v>
          </cell>
          <cell r="Q8">
            <v>260</v>
          </cell>
          <cell r="R8">
            <v>260</v>
          </cell>
          <cell r="S8">
            <v>260</v>
          </cell>
          <cell r="T8">
            <v>260</v>
          </cell>
          <cell r="U8">
            <v>260</v>
          </cell>
          <cell r="V8">
            <v>260</v>
          </cell>
          <cell r="W8">
            <v>260</v>
          </cell>
          <cell r="X8">
            <v>260</v>
          </cell>
          <cell r="Y8">
            <v>260</v>
          </cell>
        </row>
        <row r="9">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row>
        <row r="36">
          <cell r="A36" t="str">
            <v>Sales Rebates</v>
          </cell>
        </row>
        <row r="39">
          <cell r="A39" t="str">
            <v>Miscellaneous</v>
          </cell>
        </row>
      </sheetData>
      <sheetData sheetId="5"/>
      <sheetData sheetId="6">
        <row r="62">
          <cell r="A62" t="str">
            <v>Miscellaneous Costs</v>
          </cell>
        </row>
        <row r="65">
          <cell r="A65" t="str">
            <v>Miscellaneous Costs 2</v>
          </cell>
        </row>
      </sheetData>
      <sheetData sheetId="7">
        <row r="4">
          <cell r="B4" t="str">
            <v>N/A</v>
          </cell>
        </row>
        <row r="11">
          <cell r="F11">
            <v>11721</v>
          </cell>
          <cell r="G11">
            <v>0</v>
          </cell>
        </row>
        <row r="21">
          <cell r="F21">
            <v>11829</v>
          </cell>
          <cell r="G21">
            <v>0</v>
          </cell>
        </row>
        <row r="27">
          <cell r="H27">
            <v>0</v>
          </cell>
        </row>
        <row r="29">
          <cell r="H29">
            <v>0</v>
          </cell>
        </row>
        <row r="31">
          <cell r="H31">
            <v>0</v>
          </cell>
        </row>
        <row r="33">
          <cell r="H33">
            <v>0</v>
          </cell>
        </row>
        <row r="35">
          <cell r="H35">
            <v>0</v>
          </cell>
        </row>
        <row r="37">
          <cell r="H37">
            <v>0</v>
          </cell>
        </row>
        <row r="39">
          <cell r="H39">
            <v>0</v>
          </cell>
        </row>
        <row r="41">
          <cell r="H41">
            <v>0</v>
          </cell>
        </row>
        <row r="51">
          <cell r="B51">
            <v>2700</v>
          </cell>
        </row>
        <row r="52">
          <cell r="B52">
            <v>0</v>
          </cell>
        </row>
        <row r="53">
          <cell r="B53">
            <v>0</v>
          </cell>
        </row>
        <row r="54">
          <cell r="B54">
            <v>0</v>
          </cell>
        </row>
        <row r="56">
          <cell r="G56">
            <v>0</v>
          </cell>
        </row>
        <row r="72">
          <cell r="R72">
            <v>0</v>
          </cell>
          <cell r="S72">
            <v>0</v>
          </cell>
          <cell r="T72">
            <v>600</v>
          </cell>
          <cell r="U72">
            <v>600</v>
          </cell>
          <cell r="V72">
            <v>0</v>
          </cell>
          <cell r="W72">
            <v>0</v>
          </cell>
          <cell r="X72">
            <v>0</v>
          </cell>
          <cell r="Y72">
            <v>0</v>
          </cell>
        </row>
        <row r="79">
          <cell r="H79">
            <v>0</v>
          </cell>
        </row>
      </sheetData>
      <sheetData sheetId="8" refreshError="1"/>
      <sheetData sheetId="9" refreshError="1"/>
      <sheetData sheetId="10">
        <row r="18">
          <cell r="G18">
            <v>3171</v>
          </cell>
          <cell r="H18">
            <v>3267</v>
          </cell>
          <cell r="I18">
            <v>3365</v>
          </cell>
          <cell r="J18">
            <v>3465</v>
          </cell>
          <cell r="K18">
            <v>3569</v>
          </cell>
          <cell r="L18">
            <v>3676</v>
          </cell>
          <cell r="M18">
            <v>3787</v>
          </cell>
          <cell r="N18">
            <v>3900</v>
          </cell>
          <cell r="O18">
            <v>4017</v>
          </cell>
          <cell r="P18">
            <v>4138</v>
          </cell>
          <cell r="Q18">
            <v>4262</v>
          </cell>
          <cell r="R18">
            <v>4390</v>
          </cell>
          <cell r="S18">
            <v>4522</v>
          </cell>
          <cell r="T18">
            <v>4657</v>
          </cell>
          <cell r="U18">
            <v>4797</v>
          </cell>
          <cell r="V18">
            <v>4941</v>
          </cell>
          <cell r="W18">
            <v>5089</v>
          </cell>
          <cell r="X18">
            <v>5242</v>
          </cell>
          <cell r="Y18">
            <v>5399</v>
          </cell>
          <cell r="Z18">
            <v>5561</v>
          </cell>
        </row>
        <row r="19">
          <cell r="G19">
            <v>2150</v>
          </cell>
          <cell r="H19">
            <v>2214</v>
          </cell>
          <cell r="I19">
            <v>2281</v>
          </cell>
          <cell r="J19">
            <v>2349</v>
          </cell>
          <cell r="K19">
            <v>2420</v>
          </cell>
          <cell r="L19">
            <v>2492</v>
          </cell>
          <cell r="M19">
            <v>2567</v>
          </cell>
          <cell r="N19">
            <v>2644</v>
          </cell>
          <cell r="O19">
            <v>2724</v>
          </cell>
          <cell r="P19">
            <v>2805</v>
          </cell>
          <cell r="Q19">
            <v>2890</v>
          </cell>
          <cell r="R19">
            <v>2976</v>
          </cell>
          <cell r="S19">
            <v>3065</v>
          </cell>
          <cell r="T19">
            <v>3157</v>
          </cell>
          <cell r="U19">
            <v>3252</v>
          </cell>
          <cell r="V19">
            <v>3350</v>
          </cell>
          <cell r="W19">
            <v>3450</v>
          </cell>
          <cell r="X19">
            <v>3554</v>
          </cell>
          <cell r="Y19">
            <v>3660</v>
          </cell>
          <cell r="Z19">
            <v>3770</v>
          </cell>
        </row>
        <row r="20">
          <cell r="G20">
            <v>917</v>
          </cell>
          <cell r="H20">
            <v>944</v>
          </cell>
          <cell r="I20">
            <v>973</v>
          </cell>
          <cell r="J20">
            <v>1002</v>
          </cell>
          <cell r="K20">
            <v>1032</v>
          </cell>
          <cell r="L20">
            <v>1063</v>
          </cell>
          <cell r="M20">
            <v>1095</v>
          </cell>
          <cell r="N20">
            <v>1127</v>
          </cell>
          <cell r="O20">
            <v>1161</v>
          </cell>
          <cell r="P20">
            <v>1196</v>
          </cell>
          <cell r="Q20">
            <v>1232</v>
          </cell>
          <cell r="R20">
            <v>1269</v>
          </cell>
          <cell r="S20">
            <v>1307</v>
          </cell>
          <cell r="T20">
            <v>1346</v>
          </cell>
          <cell r="U20">
            <v>1387</v>
          </cell>
          <cell r="V20">
            <v>1428</v>
          </cell>
          <cell r="W20">
            <v>1471</v>
          </cell>
          <cell r="X20">
            <v>1515</v>
          </cell>
          <cell r="Y20">
            <v>1561</v>
          </cell>
          <cell r="Z20">
            <v>1607</v>
          </cell>
        </row>
        <row r="21">
          <cell r="G21">
            <v>4000</v>
          </cell>
          <cell r="H21">
            <v>4200</v>
          </cell>
          <cell r="I21">
            <v>4410</v>
          </cell>
          <cell r="J21">
            <v>4631</v>
          </cell>
          <cell r="K21">
            <v>4862</v>
          </cell>
          <cell r="L21">
            <v>4959</v>
          </cell>
          <cell r="M21">
            <v>5058</v>
          </cell>
          <cell r="N21">
            <v>5160</v>
          </cell>
          <cell r="O21">
            <v>5263</v>
          </cell>
          <cell r="P21">
            <v>5368</v>
          </cell>
          <cell r="Q21">
            <v>5475</v>
          </cell>
          <cell r="R21">
            <v>5585</v>
          </cell>
          <cell r="S21">
            <v>5697</v>
          </cell>
          <cell r="T21">
            <v>5811</v>
          </cell>
          <cell r="U21">
            <v>5927</v>
          </cell>
          <cell r="V21">
            <v>6045</v>
          </cell>
          <cell r="W21">
            <v>6166</v>
          </cell>
          <cell r="X21">
            <v>6290</v>
          </cell>
          <cell r="Y21">
            <v>6415</v>
          </cell>
          <cell r="Z21">
            <v>6544</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108</v>
          </cell>
          <cell r="H34">
            <v>111</v>
          </cell>
          <cell r="I34">
            <v>114</v>
          </cell>
          <cell r="J34">
            <v>117</v>
          </cell>
          <cell r="K34">
            <v>121</v>
          </cell>
          <cell r="L34">
            <v>125</v>
          </cell>
          <cell r="M34">
            <v>128</v>
          </cell>
          <cell r="N34">
            <v>132</v>
          </cell>
          <cell r="O34">
            <v>136</v>
          </cell>
          <cell r="P34">
            <v>140</v>
          </cell>
          <cell r="Q34">
            <v>144</v>
          </cell>
          <cell r="R34">
            <v>149</v>
          </cell>
          <cell r="S34">
            <v>153</v>
          </cell>
          <cell r="T34">
            <v>158</v>
          </cell>
          <cell r="U34">
            <v>163</v>
          </cell>
          <cell r="V34">
            <v>167</v>
          </cell>
          <cell r="W34">
            <v>173</v>
          </cell>
          <cell r="X34">
            <v>178</v>
          </cell>
          <cell r="Y34">
            <v>183</v>
          </cell>
          <cell r="Z34">
            <v>189</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69</v>
          </cell>
          <cell r="H37">
            <v>71</v>
          </cell>
          <cell r="I37">
            <v>73</v>
          </cell>
          <cell r="J37">
            <v>75</v>
          </cell>
          <cell r="K37">
            <v>77</v>
          </cell>
          <cell r="L37">
            <v>80</v>
          </cell>
          <cell r="M37">
            <v>82</v>
          </cell>
          <cell r="N37">
            <v>85</v>
          </cell>
          <cell r="O37">
            <v>87</v>
          </cell>
          <cell r="P37">
            <v>90</v>
          </cell>
          <cell r="Q37">
            <v>92</v>
          </cell>
          <cell r="R37">
            <v>95</v>
          </cell>
          <cell r="S37">
            <v>98</v>
          </cell>
          <cell r="T37">
            <v>101</v>
          </cell>
          <cell r="U37">
            <v>104</v>
          </cell>
          <cell r="V37">
            <v>107</v>
          </cell>
          <cell r="W37">
            <v>110</v>
          </cell>
          <cell r="X37">
            <v>114</v>
          </cell>
          <cell r="Y37">
            <v>117</v>
          </cell>
          <cell r="Z37">
            <v>121</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8399</v>
          </cell>
          <cell r="H51">
            <v>8426</v>
          </cell>
          <cell r="I51">
            <v>8447</v>
          </cell>
          <cell r="J51">
            <v>8455</v>
          </cell>
          <cell r="K51">
            <v>8455</v>
          </cell>
          <cell r="L51">
            <v>8599</v>
          </cell>
          <cell r="M51">
            <v>8742.2799999999988</v>
          </cell>
          <cell r="N51">
            <v>8885.8456000000006</v>
          </cell>
          <cell r="O51">
            <v>9020.7025120000035</v>
          </cell>
          <cell r="P51">
            <v>9155.8565622399983</v>
          </cell>
          <cell r="Q51">
            <v>9860.8565622399983</v>
          </cell>
          <cell r="R51">
            <v>9960.8565622399983</v>
          </cell>
          <cell r="S51">
            <v>10056.856562239998</v>
          </cell>
          <cell r="T51">
            <v>10144.856562239998</v>
          </cell>
          <cell r="U51">
            <v>10226.856562239998</v>
          </cell>
          <cell r="V51">
            <v>10304.856562239998</v>
          </cell>
          <cell r="W51">
            <v>10370.856562239998</v>
          </cell>
          <cell r="X51">
            <v>10424.856562239998</v>
          </cell>
          <cell r="Y51">
            <v>10474.856562239998</v>
          </cell>
          <cell r="Z51">
            <v>10508.856562239998</v>
          </cell>
        </row>
        <row r="53">
          <cell r="G53">
            <v>4611</v>
          </cell>
          <cell r="H53">
            <v>4551.3999999999996</v>
          </cell>
          <cell r="I53">
            <v>4570</v>
          </cell>
          <cell r="J53">
            <v>4575.3999999999996</v>
          </cell>
          <cell r="K53">
            <v>4572.8</v>
          </cell>
          <cell r="L53">
            <v>7080</v>
          </cell>
          <cell r="M53">
            <v>6747.3199999999988</v>
          </cell>
          <cell r="N53">
            <v>6887.8856000000005</v>
          </cell>
          <cell r="O53">
            <v>7269.7425120000034</v>
          </cell>
          <cell r="P53">
            <v>7401.6965622399985</v>
          </cell>
          <cell r="Q53">
            <v>9860.8565622399983</v>
          </cell>
          <cell r="R53">
            <v>9960.8565622399983</v>
          </cell>
          <cell r="S53">
            <v>10056.856562239998</v>
          </cell>
          <cell r="T53">
            <v>10144.856562239998</v>
          </cell>
          <cell r="U53">
            <v>10226.856562239998</v>
          </cell>
          <cell r="V53">
            <v>10304.856562239998</v>
          </cell>
          <cell r="W53">
            <v>10370.856562239998</v>
          </cell>
          <cell r="X53">
            <v>10424.856562239998</v>
          </cell>
          <cell r="Y53">
            <v>10474.856562239998</v>
          </cell>
          <cell r="Z53">
            <v>10508.856562239998</v>
          </cell>
        </row>
        <row r="58">
          <cell r="G58">
            <v>3076</v>
          </cell>
          <cell r="H58">
            <v>3035.3999999999996</v>
          </cell>
          <cell r="I58">
            <v>3048</v>
          </cell>
          <cell r="J58">
            <v>3051.3999999999996</v>
          </cell>
          <cell r="K58">
            <v>3049.8</v>
          </cell>
          <cell r="L58">
            <v>4722</v>
          </cell>
          <cell r="M58">
            <v>4500.3199999999988</v>
          </cell>
          <cell r="N58">
            <v>4593.8856000000005</v>
          </cell>
          <cell r="O58">
            <v>4848.7425120000034</v>
          </cell>
          <cell r="P58">
            <v>4936.6965622399985</v>
          </cell>
          <cell r="Q58">
            <v>6576.8565622399983</v>
          </cell>
          <cell r="R58">
            <v>6643.8565622399983</v>
          </cell>
          <cell r="S58">
            <v>6707.8565622399983</v>
          </cell>
          <cell r="T58">
            <v>6766.8565622399983</v>
          </cell>
          <cell r="U58">
            <v>6820.8565622399983</v>
          </cell>
          <cell r="V58">
            <v>6872.8565622399983</v>
          </cell>
          <cell r="W58">
            <v>6917.8565622399983</v>
          </cell>
          <cell r="X58">
            <v>6953.8565622399983</v>
          </cell>
          <cell r="Y58">
            <v>6986.8565622399983</v>
          </cell>
          <cell r="Z58">
            <v>7009.8565622399983</v>
          </cell>
        </row>
      </sheetData>
      <sheetData sheetId="11">
        <row r="18">
          <cell r="G18">
            <v>2747</v>
          </cell>
          <cell r="H18">
            <v>2829</v>
          </cell>
          <cell r="I18">
            <v>2914</v>
          </cell>
          <cell r="J18">
            <v>3002</v>
          </cell>
          <cell r="K18">
            <v>3092</v>
          </cell>
          <cell r="L18">
            <v>3184</v>
          </cell>
          <cell r="M18">
            <v>3280</v>
          </cell>
          <cell r="N18">
            <v>3378</v>
          </cell>
          <cell r="O18">
            <v>3480</v>
          </cell>
          <cell r="P18">
            <v>3584</v>
          </cell>
          <cell r="Q18">
            <v>3691</v>
          </cell>
          <cell r="R18">
            <v>3802</v>
          </cell>
          <cell r="S18">
            <v>3916</v>
          </cell>
          <cell r="T18">
            <v>4034</v>
          </cell>
          <cell r="U18">
            <v>4155</v>
          </cell>
          <cell r="V18">
            <v>4279</v>
          </cell>
          <cell r="W18">
            <v>4408</v>
          </cell>
          <cell r="X18">
            <v>4540</v>
          </cell>
          <cell r="Y18">
            <v>4676</v>
          </cell>
          <cell r="Z18">
            <v>4816</v>
          </cell>
        </row>
        <row r="19">
          <cell r="G19">
            <v>6136</v>
          </cell>
          <cell r="H19">
            <v>6320</v>
          </cell>
          <cell r="I19">
            <v>6510</v>
          </cell>
          <cell r="J19">
            <v>6705</v>
          </cell>
          <cell r="K19">
            <v>6906</v>
          </cell>
          <cell r="L19">
            <v>7113</v>
          </cell>
          <cell r="M19">
            <v>7327</v>
          </cell>
          <cell r="N19">
            <v>7546</v>
          </cell>
          <cell r="O19">
            <v>7773</v>
          </cell>
          <cell r="P19">
            <v>8006</v>
          </cell>
          <cell r="Q19">
            <v>8246</v>
          </cell>
          <cell r="R19">
            <v>8494</v>
          </cell>
          <cell r="S19">
            <v>8748</v>
          </cell>
          <cell r="T19">
            <v>9011</v>
          </cell>
          <cell r="U19">
            <v>9281</v>
          </cell>
          <cell r="V19">
            <v>9560</v>
          </cell>
          <cell r="W19">
            <v>9846</v>
          </cell>
          <cell r="X19">
            <v>10142</v>
          </cell>
          <cell r="Y19">
            <v>10446</v>
          </cell>
          <cell r="Z19">
            <v>10760</v>
          </cell>
        </row>
        <row r="20">
          <cell r="G20">
            <v>1099</v>
          </cell>
          <cell r="H20">
            <v>1132</v>
          </cell>
          <cell r="I20">
            <v>1166</v>
          </cell>
          <cell r="J20">
            <v>1201</v>
          </cell>
          <cell r="K20">
            <v>1237</v>
          </cell>
          <cell r="L20">
            <v>1274</v>
          </cell>
          <cell r="M20">
            <v>1312</v>
          </cell>
          <cell r="N20">
            <v>1351</v>
          </cell>
          <cell r="O20">
            <v>1392</v>
          </cell>
          <cell r="P20">
            <v>1434</v>
          </cell>
          <cell r="Q20">
            <v>1477</v>
          </cell>
          <cell r="R20">
            <v>1521</v>
          </cell>
          <cell r="S20">
            <v>1566</v>
          </cell>
          <cell r="T20">
            <v>1613</v>
          </cell>
          <cell r="U20">
            <v>1662</v>
          </cell>
          <cell r="V20">
            <v>1712</v>
          </cell>
          <cell r="W20">
            <v>1763</v>
          </cell>
          <cell r="X20">
            <v>1816</v>
          </cell>
          <cell r="Y20">
            <v>1870</v>
          </cell>
          <cell r="Z20">
            <v>1927</v>
          </cell>
        </row>
        <row r="21">
          <cell r="G21">
            <v>4400</v>
          </cell>
          <cell r="H21">
            <v>4708</v>
          </cell>
          <cell r="I21">
            <v>5038</v>
          </cell>
          <cell r="J21">
            <v>5390</v>
          </cell>
          <cell r="K21">
            <v>5768</v>
          </cell>
          <cell r="L21">
            <v>5883</v>
          </cell>
          <cell r="M21">
            <v>6001</v>
          </cell>
          <cell r="N21">
            <v>6121</v>
          </cell>
          <cell r="O21">
            <v>6243</v>
          </cell>
          <cell r="P21">
            <v>6368</v>
          </cell>
          <cell r="Q21">
            <v>6495</v>
          </cell>
          <cell r="R21">
            <v>6625</v>
          </cell>
          <cell r="S21">
            <v>6758</v>
          </cell>
          <cell r="T21">
            <v>6893</v>
          </cell>
          <cell r="U21">
            <v>7031</v>
          </cell>
          <cell r="V21">
            <v>7171</v>
          </cell>
          <cell r="W21">
            <v>7315</v>
          </cell>
          <cell r="X21">
            <v>7461</v>
          </cell>
          <cell r="Y21">
            <v>7610</v>
          </cell>
          <cell r="Z21">
            <v>7762</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130</v>
          </cell>
          <cell r="H34">
            <v>134</v>
          </cell>
          <cell r="I34">
            <v>138</v>
          </cell>
          <cell r="J34">
            <v>142</v>
          </cell>
          <cell r="K34">
            <v>146</v>
          </cell>
          <cell r="L34">
            <v>151</v>
          </cell>
          <cell r="M34">
            <v>155</v>
          </cell>
          <cell r="N34">
            <v>160</v>
          </cell>
          <cell r="O34">
            <v>165</v>
          </cell>
          <cell r="P34">
            <v>170</v>
          </cell>
          <cell r="Q34">
            <v>175</v>
          </cell>
          <cell r="R34">
            <v>180</v>
          </cell>
          <cell r="S34">
            <v>185</v>
          </cell>
          <cell r="T34">
            <v>191</v>
          </cell>
          <cell r="U34">
            <v>197</v>
          </cell>
          <cell r="V34">
            <v>203</v>
          </cell>
          <cell r="W34">
            <v>209</v>
          </cell>
          <cell r="X34">
            <v>215</v>
          </cell>
          <cell r="Y34">
            <v>221</v>
          </cell>
          <cell r="Z34">
            <v>228</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82</v>
          </cell>
          <cell r="H37">
            <v>85</v>
          </cell>
          <cell r="I37">
            <v>87</v>
          </cell>
          <cell r="J37">
            <v>90</v>
          </cell>
          <cell r="K37">
            <v>93</v>
          </cell>
          <cell r="L37">
            <v>96</v>
          </cell>
          <cell r="M37">
            <v>98</v>
          </cell>
          <cell r="N37">
            <v>101</v>
          </cell>
          <cell r="O37">
            <v>104</v>
          </cell>
          <cell r="P37">
            <v>108</v>
          </cell>
          <cell r="Q37">
            <v>111</v>
          </cell>
          <cell r="R37">
            <v>114</v>
          </cell>
          <cell r="S37">
            <v>117</v>
          </cell>
          <cell r="T37">
            <v>121</v>
          </cell>
          <cell r="U37">
            <v>125</v>
          </cell>
          <cell r="V37">
            <v>128</v>
          </cell>
          <cell r="W37">
            <v>132</v>
          </cell>
          <cell r="X37">
            <v>136</v>
          </cell>
          <cell r="Y37">
            <v>140</v>
          </cell>
          <cell r="Z37">
            <v>144</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9629.119999999999</v>
          </cell>
          <cell r="H51">
            <v>9596</v>
          </cell>
          <cell r="I51">
            <v>9546.64</v>
          </cell>
          <cell r="J51">
            <v>9475.0400000000009</v>
          </cell>
          <cell r="K51">
            <v>9379.2000000000007</v>
          </cell>
          <cell r="L51">
            <v>9561.52</v>
          </cell>
          <cell r="M51">
            <v>9742.6687999999995</v>
          </cell>
          <cell r="N51">
            <v>9924.8117760000005</v>
          </cell>
          <cell r="O51">
            <v>10099.754411520003</v>
          </cell>
          <cell r="P51">
            <v>10275.542299750399</v>
          </cell>
          <cell r="Q51">
            <v>11023.142299750398</v>
          </cell>
          <cell r="R51">
            <v>11169.182299750399</v>
          </cell>
          <cell r="S51">
            <v>11311.702299750399</v>
          </cell>
          <cell r="T51">
            <v>11445.542299750399</v>
          </cell>
          <cell r="U51">
            <v>11576.662299750398</v>
          </cell>
          <cell r="V51">
            <v>11704.062299750398</v>
          </cell>
          <cell r="W51">
            <v>11823.662299750398</v>
          </cell>
          <cell r="X51">
            <v>11933.462299750398</v>
          </cell>
          <cell r="Y51">
            <v>12038.382299750399</v>
          </cell>
          <cell r="Z51">
            <v>12130.302299750398</v>
          </cell>
        </row>
        <row r="53">
          <cell r="G53">
            <v>5841.2199999999984</v>
          </cell>
          <cell r="H53">
            <v>5704.6839999999993</v>
          </cell>
          <cell r="I53">
            <v>5652.3149999999987</v>
          </cell>
          <cell r="J53">
            <v>5577.6130000000003</v>
          </cell>
          <cell r="K53">
            <v>5478.5779999999995</v>
          </cell>
          <cell r="L53">
            <v>8023.41</v>
          </cell>
          <cell r="M53">
            <v>7810.3327999999992</v>
          </cell>
          <cell r="N53">
            <v>7988.9409360000009</v>
          </cell>
          <cell r="O53">
            <v>8410.2518747200029</v>
          </cell>
          <cell r="P53">
            <v>8582.2961922143986</v>
          </cell>
          <cell r="Q53">
            <v>11023.142299750398</v>
          </cell>
          <cell r="R53">
            <v>11169.182299750399</v>
          </cell>
          <cell r="S53">
            <v>11311.702299750399</v>
          </cell>
          <cell r="T53">
            <v>11445.542299750399</v>
          </cell>
          <cell r="U53">
            <v>11576.662299750398</v>
          </cell>
          <cell r="V53">
            <v>11704.062299750398</v>
          </cell>
          <cell r="W53">
            <v>11823.662299750398</v>
          </cell>
          <cell r="X53">
            <v>11933.462299750398</v>
          </cell>
          <cell r="Y53">
            <v>12038.382299750399</v>
          </cell>
          <cell r="Z53">
            <v>12130.302299750398</v>
          </cell>
        </row>
        <row r="58">
          <cell r="G58">
            <v>3896.0937399999984</v>
          </cell>
          <cell r="H58">
            <v>3805.0242279999993</v>
          </cell>
          <cell r="I58">
            <v>3770.0941049999992</v>
          </cell>
          <cell r="J58">
            <v>3720.2678710000005</v>
          </cell>
          <cell r="K58">
            <v>3654.2115259999996</v>
          </cell>
          <cell r="L58">
            <v>5351.6144700000004</v>
          </cell>
          <cell r="M58">
            <v>5209.4919775999997</v>
          </cell>
          <cell r="N58">
            <v>5328.6236043120007</v>
          </cell>
          <cell r="O58">
            <v>5609.6380004382418</v>
          </cell>
          <cell r="P58">
            <v>5724.3915602070037</v>
          </cell>
          <cell r="Q58">
            <v>7352.4359139335156</v>
          </cell>
          <cell r="R58">
            <v>7449.8445939335161</v>
          </cell>
          <cell r="S58">
            <v>7544.9054339335162</v>
          </cell>
          <cell r="T58">
            <v>7634.1767139335161</v>
          </cell>
          <cell r="U58">
            <v>7721.6337539335154</v>
          </cell>
          <cell r="V58">
            <v>7806.6095539335147</v>
          </cell>
          <cell r="W58">
            <v>7886.3827539335152</v>
          </cell>
          <cell r="X58">
            <v>7959.6193539335145</v>
          </cell>
          <cell r="Y58">
            <v>8029.6009939335163</v>
          </cell>
          <cell r="Z58">
            <v>8090.9116339335151</v>
          </cell>
        </row>
      </sheetData>
      <sheetData sheetId="12">
        <row r="18">
          <cell r="G18">
            <v>1837</v>
          </cell>
          <cell r="H18">
            <v>1892</v>
          </cell>
          <cell r="I18">
            <v>1949</v>
          </cell>
          <cell r="J18">
            <v>2007</v>
          </cell>
          <cell r="K18">
            <v>2067</v>
          </cell>
          <cell r="L18">
            <v>2129</v>
          </cell>
          <cell r="M18">
            <v>2193</v>
          </cell>
          <cell r="N18">
            <v>2259</v>
          </cell>
          <cell r="O18">
            <v>2327</v>
          </cell>
          <cell r="P18">
            <v>2396</v>
          </cell>
          <cell r="Q18">
            <v>2468</v>
          </cell>
          <cell r="R18">
            <v>2542</v>
          </cell>
          <cell r="S18">
            <v>2619</v>
          </cell>
          <cell r="T18">
            <v>2697</v>
          </cell>
          <cell r="U18">
            <v>2778</v>
          </cell>
          <cell r="V18">
            <v>2861</v>
          </cell>
          <cell r="W18">
            <v>2947</v>
          </cell>
          <cell r="X18">
            <v>3036</v>
          </cell>
          <cell r="Y18">
            <v>3127</v>
          </cell>
          <cell r="Z18">
            <v>3221</v>
          </cell>
        </row>
        <row r="19">
          <cell r="G19">
            <v>4130</v>
          </cell>
          <cell r="H19">
            <v>4254</v>
          </cell>
          <cell r="I19">
            <v>4382</v>
          </cell>
          <cell r="J19">
            <v>4513</v>
          </cell>
          <cell r="K19">
            <v>4648</v>
          </cell>
          <cell r="L19">
            <v>4788</v>
          </cell>
          <cell r="M19">
            <v>4932</v>
          </cell>
          <cell r="N19">
            <v>5079</v>
          </cell>
          <cell r="O19">
            <v>5232</v>
          </cell>
          <cell r="P19">
            <v>5389</v>
          </cell>
          <cell r="Q19">
            <v>5550</v>
          </cell>
          <cell r="R19">
            <v>5717</v>
          </cell>
          <cell r="S19">
            <v>5888</v>
          </cell>
          <cell r="T19">
            <v>6065</v>
          </cell>
          <cell r="U19">
            <v>6247</v>
          </cell>
          <cell r="V19">
            <v>6434</v>
          </cell>
          <cell r="W19">
            <v>6628</v>
          </cell>
          <cell r="X19">
            <v>6826</v>
          </cell>
          <cell r="Y19">
            <v>7031</v>
          </cell>
          <cell r="Z19">
            <v>7242</v>
          </cell>
        </row>
        <row r="20">
          <cell r="G20">
            <v>735</v>
          </cell>
          <cell r="H20">
            <v>757</v>
          </cell>
          <cell r="I20">
            <v>779</v>
          </cell>
          <cell r="J20">
            <v>803</v>
          </cell>
          <cell r="K20">
            <v>827</v>
          </cell>
          <cell r="L20">
            <v>852</v>
          </cell>
          <cell r="M20">
            <v>877</v>
          </cell>
          <cell r="N20">
            <v>904</v>
          </cell>
          <cell r="O20">
            <v>931</v>
          </cell>
          <cell r="P20">
            <v>959</v>
          </cell>
          <cell r="Q20">
            <v>987</v>
          </cell>
          <cell r="R20">
            <v>1017</v>
          </cell>
          <cell r="S20">
            <v>1047</v>
          </cell>
          <cell r="T20">
            <v>1079</v>
          </cell>
          <cell r="U20">
            <v>1111</v>
          </cell>
          <cell r="V20">
            <v>1145</v>
          </cell>
          <cell r="W20">
            <v>1179</v>
          </cell>
          <cell r="X20">
            <v>1214</v>
          </cell>
          <cell r="Y20">
            <v>1251</v>
          </cell>
          <cell r="Z20">
            <v>1288</v>
          </cell>
        </row>
        <row r="21">
          <cell r="G21">
            <v>3600</v>
          </cell>
          <cell r="H21">
            <v>3852</v>
          </cell>
          <cell r="I21">
            <v>4122</v>
          </cell>
          <cell r="J21">
            <v>4410</v>
          </cell>
          <cell r="K21">
            <v>4719</v>
          </cell>
          <cell r="L21">
            <v>4813</v>
          </cell>
          <cell r="M21">
            <v>4910</v>
          </cell>
          <cell r="N21">
            <v>5008</v>
          </cell>
          <cell r="O21">
            <v>5108</v>
          </cell>
          <cell r="P21">
            <v>5210</v>
          </cell>
          <cell r="Q21">
            <v>5314</v>
          </cell>
          <cell r="R21">
            <v>5420</v>
          </cell>
          <cell r="S21">
            <v>5529</v>
          </cell>
          <cell r="T21">
            <v>5639</v>
          </cell>
          <cell r="U21">
            <v>5752</v>
          </cell>
          <cell r="V21">
            <v>5867</v>
          </cell>
          <cell r="W21">
            <v>5985</v>
          </cell>
          <cell r="X21">
            <v>6104</v>
          </cell>
          <cell r="Y21">
            <v>6226</v>
          </cell>
          <cell r="Z21">
            <v>6351</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88</v>
          </cell>
          <cell r="H34">
            <v>90</v>
          </cell>
          <cell r="I34">
            <v>93</v>
          </cell>
          <cell r="J34">
            <v>96</v>
          </cell>
          <cell r="K34">
            <v>98</v>
          </cell>
          <cell r="L34">
            <v>101</v>
          </cell>
          <cell r="M34">
            <v>104</v>
          </cell>
          <cell r="N34">
            <v>108</v>
          </cell>
          <cell r="O34">
            <v>111</v>
          </cell>
          <cell r="P34">
            <v>114</v>
          </cell>
          <cell r="Q34">
            <v>118</v>
          </cell>
          <cell r="R34">
            <v>121</v>
          </cell>
          <cell r="S34">
            <v>125</v>
          </cell>
          <cell r="T34">
            <v>128</v>
          </cell>
          <cell r="U34">
            <v>132</v>
          </cell>
          <cell r="V34">
            <v>136</v>
          </cell>
          <cell r="W34">
            <v>140</v>
          </cell>
          <cell r="X34">
            <v>145</v>
          </cell>
          <cell r="Y34">
            <v>149</v>
          </cell>
          <cell r="Z34">
            <v>153</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55</v>
          </cell>
          <cell r="H37">
            <v>57</v>
          </cell>
          <cell r="I37">
            <v>58</v>
          </cell>
          <cell r="J37">
            <v>60</v>
          </cell>
          <cell r="K37">
            <v>62</v>
          </cell>
          <cell r="L37">
            <v>64</v>
          </cell>
          <cell r="M37">
            <v>66</v>
          </cell>
          <cell r="N37">
            <v>68</v>
          </cell>
          <cell r="O37">
            <v>70</v>
          </cell>
          <cell r="P37">
            <v>72</v>
          </cell>
          <cell r="Q37">
            <v>74</v>
          </cell>
          <cell r="R37">
            <v>76</v>
          </cell>
          <cell r="S37">
            <v>79</v>
          </cell>
          <cell r="T37">
            <v>81</v>
          </cell>
          <cell r="U37">
            <v>83</v>
          </cell>
          <cell r="V37">
            <v>86</v>
          </cell>
          <cell r="W37">
            <v>88</v>
          </cell>
          <cell r="X37">
            <v>91</v>
          </cell>
          <cell r="Y37">
            <v>94</v>
          </cell>
          <cell r="Z37">
            <v>97</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3366.92</v>
          </cell>
          <cell r="H51">
            <v>3180.7200000000003</v>
          </cell>
          <cell r="I51">
            <v>2973.76</v>
          </cell>
          <cell r="J51">
            <v>2741</v>
          </cell>
          <cell r="K51">
            <v>2485.3199999999997</v>
          </cell>
          <cell r="L51">
            <v>2451.1999999999998</v>
          </cell>
          <cell r="M51">
            <v>2407.4287999999988</v>
          </cell>
          <cell r="N51">
            <v>2358.0517760000002</v>
          </cell>
          <cell r="O51">
            <v>2295.9944115199996</v>
          </cell>
          <cell r="P51">
            <v>2229.2222997503986</v>
          </cell>
          <cell r="Q51">
            <v>2726.6622997503982</v>
          </cell>
          <cell r="R51">
            <v>2613.1422997503983</v>
          </cell>
          <cell r="S51">
            <v>2487.5022997503984</v>
          </cell>
          <cell r="T51">
            <v>2349.7822997503981</v>
          </cell>
          <cell r="U51">
            <v>2197.9422997503984</v>
          </cell>
          <cell r="V51">
            <v>2030.9422997503984</v>
          </cell>
          <cell r="W51">
            <v>1848.7022997503984</v>
          </cell>
          <cell r="X51">
            <v>1648.2622997503984</v>
          </cell>
          <cell r="Y51">
            <v>1431.5422997503983</v>
          </cell>
          <cell r="Z51">
            <v>1195.4622997503984</v>
          </cell>
        </row>
        <row r="53">
          <cell r="G53">
            <v>-420.98000000000047</v>
          </cell>
          <cell r="H53">
            <v>-678.06100000000015</v>
          </cell>
          <cell r="I53">
            <v>-887.06100000000015</v>
          </cell>
          <cell r="J53">
            <v>-1121.9180000000006</v>
          </cell>
          <cell r="K53">
            <v>-1379.755000000001</v>
          </cell>
          <cell r="L53">
            <v>949.69899999999961</v>
          </cell>
          <cell r="M53">
            <v>512.79379999999878</v>
          </cell>
          <cell r="N53">
            <v>461.01293600000008</v>
          </cell>
          <cell r="O53">
            <v>646.48487471999965</v>
          </cell>
          <cell r="P53">
            <v>577.16919221439844</v>
          </cell>
          <cell r="Q53">
            <v>2726.6622997503982</v>
          </cell>
          <cell r="R53">
            <v>2613.1422997503983</v>
          </cell>
          <cell r="S53">
            <v>2487.5022997503984</v>
          </cell>
          <cell r="T53">
            <v>2349.7822997503981</v>
          </cell>
          <cell r="U53">
            <v>2197.9422997503984</v>
          </cell>
          <cell r="V53">
            <v>2030.9422997503984</v>
          </cell>
          <cell r="W53">
            <v>1848.7022997503984</v>
          </cell>
          <cell r="X53">
            <v>1648.2622997503984</v>
          </cell>
          <cell r="Y53">
            <v>1431.5422997503983</v>
          </cell>
          <cell r="Z53">
            <v>1195.4622997503984</v>
          </cell>
        </row>
        <row r="58">
          <cell r="G58">
            <v>-420.98000000000047</v>
          </cell>
          <cell r="H58">
            <v>-678.06100000000015</v>
          </cell>
          <cell r="I58">
            <v>-887.06100000000015</v>
          </cell>
          <cell r="J58">
            <v>-1121.9180000000006</v>
          </cell>
          <cell r="K58">
            <v>-1379.755000000001</v>
          </cell>
          <cell r="L58">
            <v>633.44923299999971</v>
          </cell>
          <cell r="M58">
            <v>342.03346459999926</v>
          </cell>
          <cell r="N58">
            <v>307.49562831200001</v>
          </cell>
          <cell r="O58">
            <v>431.20541143823971</v>
          </cell>
          <cell r="P58">
            <v>384.97185120700385</v>
          </cell>
          <cell r="Q58">
            <v>1818.6837539335156</v>
          </cell>
          <cell r="R58">
            <v>1742.9659139335156</v>
          </cell>
          <cell r="S58">
            <v>1659.1640339335158</v>
          </cell>
          <cell r="T58">
            <v>1567.3047939335156</v>
          </cell>
          <cell r="U58">
            <v>1466.0275139335158</v>
          </cell>
          <cell r="V58">
            <v>1354.6385139335157</v>
          </cell>
          <cell r="W58">
            <v>1233.0844339335158</v>
          </cell>
          <cell r="X58">
            <v>1099.3909539335157</v>
          </cell>
          <cell r="Y58">
            <v>954.83871393351569</v>
          </cell>
          <cell r="Z58">
            <v>797.37335393351577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it analysis"/>
      <sheetName val="GL by activity"/>
      <sheetName val="FRSBUD-AFTER"/>
      <sheetName val="PR Cube-AFTER"/>
      <sheetName val="email"/>
      <sheetName val="Check"/>
      <sheetName val="Master List"/>
      <sheetName val="Assump"/>
      <sheetName val="Payroll Cube USD"/>
      <sheetName val="Payroll Cube Local"/>
      <sheetName val="Payroll Cube Accruals"/>
      <sheetName val="Payroll Cube Headcount"/>
      <sheetName val="on call PR"/>
      <sheetName val="FRS USD"/>
      <sheetName val="on call GL"/>
      <sheetName val="exec svgs"/>
      <sheetName val="Support Docs==&gt;"/>
      <sheetName val="empl list"/>
      <sheetName val="hc impact"/>
      <sheetName val="old open positions"/>
      <sheetName val="deactive positions"/>
      <sheetName val="frmr empl"/>
      <sheetName val="Exec 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t="str">
            <v>CDN</v>
          </cell>
          <cell r="B4">
            <v>0.92</v>
          </cell>
          <cell r="C4">
            <v>0.92</v>
          </cell>
          <cell r="D4">
            <v>0.92</v>
          </cell>
          <cell r="E4">
            <v>0.92</v>
          </cell>
          <cell r="F4">
            <v>0.92</v>
          </cell>
          <cell r="G4">
            <v>0.92</v>
          </cell>
          <cell r="H4">
            <v>0.92</v>
          </cell>
          <cell r="I4">
            <v>0.92</v>
          </cell>
          <cell r="J4">
            <v>0.92</v>
          </cell>
          <cell r="K4">
            <v>0.92</v>
          </cell>
          <cell r="L4">
            <v>0.92</v>
          </cell>
          <cell r="M4">
            <v>0.92</v>
          </cell>
        </row>
        <row r="5">
          <cell r="A5" t="str">
            <v>USD</v>
          </cell>
          <cell r="B5">
            <v>1</v>
          </cell>
          <cell r="C5">
            <v>1</v>
          </cell>
          <cell r="D5">
            <v>1</v>
          </cell>
          <cell r="E5">
            <v>1</v>
          </cell>
          <cell r="F5">
            <v>1</v>
          </cell>
          <cell r="G5">
            <v>1</v>
          </cell>
          <cell r="H5">
            <v>1</v>
          </cell>
          <cell r="I5">
            <v>1</v>
          </cell>
          <cell r="J5">
            <v>1</v>
          </cell>
          <cell r="K5">
            <v>1</v>
          </cell>
          <cell r="L5">
            <v>1</v>
          </cell>
          <cell r="M5">
            <v>1</v>
          </cell>
        </row>
        <row r="6">
          <cell r="A6" t="str">
            <v>Pounds</v>
          </cell>
          <cell r="B6">
            <v>1.65</v>
          </cell>
          <cell r="C6">
            <v>1.65</v>
          </cell>
          <cell r="D6">
            <v>1.65</v>
          </cell>
          <cell r="E6">
            <v>1.65</v>
          </cell>
          <cell r="F6">
            <v>1.65</v>
          </cell>
          <cell r="G6">
            <v>1.65</v>
          </cell>
          <cell r="H6">
            <v>1.65</v>
          </cell>
          <cell r="I6">
            <v>1.65</v>
          </cell>
          <cell r="J6">
            <v>1.65</v>
          </cell>
          <cell r="K6">
            <v>1.65</v>
          </cell>
          <cell r="L6">
            <v>1.65</v>
          </cell>
          <cell r="M6">
            <v>1.65</v>
          </cell>
        </row>
        <row r="7">
          <cell r="A7" t="str">
            <v>JPY</v>
          </cell>
          <cell r="B7">
            <v>1.042E-2</v>
          </cell>
          <cell r="C7">
            <v>1.042E-2</v>
          </cell>
          <cell r="D7">
            <v>1.042E-2</v>
          </cell>
          <cell r="E7">
            <v>1.042E-2</v>
          </cell>
          <cell r="F7">
            <v>1.042E-2</v>
          </cell>
          <cell r="G7">
            <v>1.042E-2</v>
          </cell>
          <cell r="H7">
            <v>1.042E-2</v>
          </cell>
          <cell r="I7">
            <v>1.042E-2</v>
          </cell>
          <cell r="J7">
            <v>1.042E-2</v>
          </cell>
          <cell r="K7">
            <v>1.042E-2</v>
          </cell>
          <cell r="L7">
            <v>1.042E-2</v>
          </cell>
          <cell r="M7">
            <v>1.042E-2</v>
          </cell>
        </row>
        <row r="8">
          <cell r="A8" t="str">
            <v>Eur 1st</v>
          </cell>
          <cell r="B8">
            <v>1.4140999999999999</v>
          </cell>
          <cell r="C8">
            <v>1.4140999999999999</v>
          </cell>
          <cell r="D8">
            <v>1.4140999999999999</v>
          </cell>
          <cell r="E8">
            <v>1.4140999999999999</v>
          </cell>
          <cell r="F8">
            <v>1.4140999999999999</v>
          </cell>
          <cell r="G8">
            <v>1.4140999999999999</v>
          </cell>
          <cell r="H8">
            <v>1.4140999999999999</v>
          </cell>
          <cell r="I8">
            <v>1.4140999999999999</v>
          </cell>
          <cell r="J8">
            <v>1.4140999999999999</v>
          </cell>
          <cell r="K8">
            <v>1.4140999999999999</v>
          </cell>
          <cell r="L8">
            <v>1.4140999999999999</v>
          </cell>
          <cell r="M8">
            <v>1.4140999999999999</v>
          </cell>
        </row>
        <row r="9">
          <cell r="A9" t="str">
            <v>RMB</v>
          </cell>
          <cell r="B9">
            <v>0.14630000000000001</v>
          </cell>
          <cell r="C9">
            <v>0.14630000000000001</v>
          </cell>
          <cell r="D9">
            <v>0.14630000000000001</v>
          </cell>
          <cell r="E9">
            <v>0.14630000000000001</v>
          </cell>
          <cell r="F9">
            <v>0.14630000000000001</v>
          </cell>
          <cell r="G9">
            <v>0.14630000000000001</v>
          </cell>
          <cell r="H9">
            <v>0.14630000000000001</v>
          </cell>
          <cell r="I9">
            <v>0.14630000000000001</v>
          </cell>
          <cell r="J9">
            <v>0.14630000000000001</v>
          </cell>
          <cell r="K9">
            <v>0.14630000000000001</v>
          </cell>
          <cell r="L9">
            <v>0.14630000000000001</v>
          </cell>
          <cell r="M9">
            <v>0.14630000000000001</v>
          </cell>
        </row>
        <row r="10">
          <cell r="A10" t="str">
            <v>RUB</v>
          </cell>
        </row>
        <row r="25">
          <cell r="B25">
            <v>0.02</v>
          </cell>
        </row>
        <row r="26">
          <cell r="B26">
            <v>0.18729999999999999</v>
          </cell>
        </row>
        <row r="27">
          <cell r="B27">
            <v>0.29499999999999998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2">
          <cell r="A2" t="str">
            <v>A721</v>
          </cell>
          <cell r="B2" t="str">
            <v>Brian Bonnick</v>
          </cell>
        </row>
        <row r="3">
          <cell r="A3" t="str">
            <v>A722</v>
          </cell>
          <cell r="B3" t="str">
            <v>Brian Bonnick</v>
          </cell>
        </row>
        <row r="4">
          <cell r="A4" t="str">
            <v>A723</v>
          </cell>
          <cell r="B4" t="str">
            <v>Brian Bonnick</v>
          </cell>
        </row>
        <row r="5">
          <cell r="A5" t="str">
            <v>A724</v>
          </cell>
          <cell r="B5" t="str">
            <v>Brian Bonnick</v>
          </cell>
        </row>
        <row r="6">
          <cell r="A6" t="str">
            <v>A726</v>
          </cell>
          <cell r="B6" t="str">
            <v>Brian Bonnick</v>
          </cell>
        </row>
        <row r="7">
          <cell r="A7" t="str">
            <v>A727</v>
          </cell>
          <cell r="B7" t="str">
            <v>Brian Bonnick</v>
          </cell>
        </row>
        <row r="8">
          <cell r="A8" t="str">
            <v>A728</v>
          </cell>
          <cell r="B8" t="str">
            <v>Brian Bonnick</v>
          </cell>
        </row>
        <row r="9">
          <cell r="A9" t="str">
            <v>A729</v>
          </cell>
          <cell r="B9" t="str">
            <v>Brian Bonnick</v>
          </cell>
        </row>
        <row r="10">
          <cell r="A10" t="str">
            <v>A730</v>
          </cell>
          <cell r="B10" t="str">
            <v>Brian Bonnick</v>
          </cell>
        </row>
        <row r="11">
          <cell r="A11" t="str">
            <v>A731</v>
          </cell>
          <cell r="B11" t="str">
            <v>Brian Bonnick</v>
          </cell>
        </row>
        <row r="12">
          <cell r="A12" t="str">
            <v>A732</v>
          </cell>
          <cell r="B12" t="str">
            <v>Brian Bonnick</v>
          </cell>
        </row>
        <row r="13">
          <cell r="A13" t="str">
            <v>A702</v>
          </cell>
          <cell r="B13" t="str">
            <v>CEO's</v>
          </cell>
        </row>
        <row r="14">
          <cell r="A14" t="str">
            <v>N500</v>
          </cell>
          <cell r="B14" t="str">
            <v>David Keighley</v>
          </cell>
        </row>
        <row r="15">
          <cell r="A15" t="str">
            <v>N510</v>
          </cell>
          <cell r="B15" t="str">
            <v>David Keighley</v>
          </cell>
        </row>
        <row r="16">
          <cell r="A16" t="str">
            <v>N765</v>
          </cell>
          <cell r="B16" t="str">
            <v>David Keighley</v>
          </cell>
        </row>
        <row r="17">
          <cell r="A17" t="str">
            <v>A703</v>
          </cell>
          <cell r="B17" t="str">
            <v>Joe Sparacio - Finance</v>
          </cell>
        </row>
        <row r="18">
          <cell r="A18" t="str">
            <v>A741</v>
          </cell>
          <cell r="B18" t="str">
            <v>Joe Sparacio - Finance</v>
          </cell>
        </row>
        <row r="19">
          <cell r="A19" t="str">
            <v>A748</v>
          </cell>
          <cell r="B19" t="str">
            <v>Joe Sparacio - Finance</v>
          </cell>
        </row>
        <row r="20">
          <cell r="A20" t="str">
            <v>A753</v>
          </cell>
          <cell r="B20" t="str">
            <v>Joe Sparacio - Finance</v>
          </cell>
        </row>
        <row r="21">
          <cell r="A21" t="str">
            <v>A705</v>
          </cell>
          <cell r="B21" t="str">
            <v>Joe Sparacio - IS</v>
          </cell>
        </row>
        <row r="22">
          <cell r="A22" t="str">
            <v>A712</v>
          </cell>
          <cell r="B22" t="str">
            <v>Greg Foster</v>
          </cell>
        </row>
        <row r="23">
          <cell r="A23" t="str">
            <v>A717</v>
          </cell>
          <cell r="B23" t="str">
            <v>Greg Foster</v>
          </cell>
        </row>
        <row r="24">
          <cell r="A24" t="str">
            <v>A718</v>
          </cell>
          <cell r="B24" t="str">
            <v>Greg Foster</v>
          </cell>
        </row>
        <row r="25">
          <cell r="A25" t="str">
            <v>A719</v>
          </cell>
          <cell r="B25" t="str">
            <v>Greg Foster</v>
          </cell>
        </row>
        <row r="26">
          <cell r="A26" t="str">
            <v>A720</v>
          </cell>
          <cell r="B26" t="str">
            <v>Greg Foster</v>
          </cell>
        </row>
        <row r="27">
          <cell r="A27" t="str">
            <v>A777</v>
          </cell>
          <cell r="B27" t="str">
            <v>Greg Foster</v>
          </cell>
        </row>
        <row r="28">
          <cell r="A28" t="str">
            <v>A778</v>
          </cell>
          <cell r="B28" t="str">
            <v>Greg Foster</v>
          </cell>
        </row>
        <row r="29">
          <cell r="A29" t="str">
            <v>A711</v>
          </cell>
          <cell r="B29" t="str">
            <v>Larry O'Reilly</v>
          </cell>
        </row>
        <row r="30">
          <cell r="A30" t="str">
            <v>A725</v>
          </cell>
          <cell r="B30" t="str">
            <v>Mark Welton</v>
          </cell>
        </row>
        <row r="31">
          <cell r="A31" t="str">
            <v>A740</v>
          </cell>
          <cell r="B31" t="str">
            <v>Larry O'Reilly</v>
          </cell>
        </row>
        <row r="32">
          <cell r="A32" t="str">
            <v>A744</v>
          </cell>
          <cell r="B32" t="str">
            <v>Larry O'Reilly</v>
          </cell>
        </row>
        <row r="33">
          <cell r="A33" t="str">
            <v>A750</v>
          </cell>
          <cell r="B33" t="str">
            <v>Larry O'Reilly</v>
          </cell>
        </row>
        <row r="34">
          <cell r="A34" t="str">
            <v>A751</v>
          </cell>
          <cell r="B34" t="str">
            <v>Larry O'Reilly</v>
          </cell>
        </row>
        <row r="35">
          <cell r="A35" t="str">
            <v>A714</v>
          </cell>
          <cell r="B35" t="str">
            <v>Mark Welton</v>
          </cell>
        </row>
        <row r="36">
          <cell r="A36" t="str">
            <v>A715</v>
          </cell>
          <cell r="B36" t="str">
            <v>Mark Welton</v>
          </cell>
        </row>
        <row r="37">
          <cell r="A37" t="str">
            <v>A739</v>
          </cell>
          <cell r="B37" t="str">
            <v>Mark Welton</v>
          </cell>
        </row>
        <row r="38">
          <cell r="A38" t="str">
            <v>A754</v>
          </cell>
          <cell r="B38" t="str">
            <v>Mark Welton</v>
          </cell>
        </row>
        <row r="39">
          <cell r="A39" t="str">
            <v>A708</v>
          </cell>
          <cell r="B39" t="str">
            <v>Mary Ruby</v>
          </cell>
        </row>
        <row r="40">
          <cell r="A40" t="str">
            <v>A733</v>
          </cell>
          <cell r="B40" t="str">
            <v>Mary Ruby</v>
          </cell>
        </row>
        <row r="41">
          <cell r="A41" t="str">
            <v>A736</v>
          </cell>
          <cell r="B41" t="str">
            <v>Mary Ruby</v>
          </cell>
        </row>
        <row r="42">
          <cell r="A42" t="str">
            <v>A737</v>
          </cell>
          <cell r="B42" t="str">
            <v>Mary Ruby</v>
          </cell>
        </row>
        <row r="43">
          <cell r="A43" t="str">
            <v>A706</v>
          </cell>
          <cell r="B43" t="str">
            <v>Rob Lister</v>
          </cell>
        </row>
        <row r="44">
          <cell r="A44" t="str">
            <v>A707</v>
          </cell>
          <cell r="B44" t="str">
            <v>Rob Lister</v>
          </cell>
        </row>
        <row r="45">
          <cell r="A45" t="str">
            <v>A734</v>
          </cell>
          <cell r="B45" t="str">
            <v>Rob Lister</v>
          </cell>
        </row>
        <row r="46">
          <cell r="A46" t="str">
            <v>A738</v>
          </cell>
          <cell r="B46" t="str">
            <v>Rob Lister</v>
          </cell>
        </row>
        <row r="47">
          <cell r="A47" t="str">
            <v>A709</v>
          </cell>
          <cell r="B47" t="str">
            <v>CEO's</v>
          </cell>
        </row>
        <row r="48">
          <cell r="A48" t="str">
            <v>A755</v>
          </cell>
          <cell r="B48" t="str">
            <v>Corp/Other</v>
          </cell>
        </row>
        <row r="49">
          <cell r="A49" t="str">
            <v>A735</v>
          </cell>
          <cell r="B49" t="str">
            <v>Rob Lister</v>
          </cell>
        </row>
        <row r="50">
          <cell r="A50" t="str">
            <v>A745</v>
          </cell>
          <cell r="B50" t="str">
            <v>CEO's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polation"/>
      <sheetName val="Data"/>
      <sheetName val="theatre"/>
      <sheetName val="email"/>
      <sheetName val="theatre (2)"/>
    </sheetNames>
    <sheetDataSet>
      <sheetData sheetId="0" refreshError="1"/>
      <sheetData sheetId="1" refreshError="1">
        <row r="4">
          <cell r="A4" t="str">
            <v>T708</v>
          </cell>
          <cell r="B4" t="str">
            <v>Crossgates Mall 18 + IMAX</v>
          </cell>
          <cell r="C4" t="str">
            <v>Albany</v>
          </cell>
          <cell r="D4">
            <v>72251</v>
          </cell>
        </row>
        <row r="5">
          <cell r="A5" t="str">
            <v>T831</v>
          </cell>
          <cell r="B5" t="str">
            <v>Hoffman 21 + IMAX</v>
          </cell>
          <cell r="C5" t="str">
            <v>Alexandria</v>
          </cell>
          <cell r="D5">
            <v>92720</v>
          </cell>
        </row>
        <row r="6">
          <cell r="A6" t="str">
            <v>T735</v>
          </cell>
          <cell r="B6" t="str">
            <v>Aliso Viejo Stadium 20</v>
          </cell>
          <cell r="C6" t="str">
            <v>Aliso Viejo</v>
          </cell>
          <cell r="D6">
            <v>65106</v>
          </cell>
        </row>
        <row r="7">
          <cell r="A7" t="str">
            <v>T843</v>
          </cell>
          <cell r="B7" t="str">
            <v>Altamonte Mall 18 with IMAX</v>
          </cell>
          <cell r="C7" t="str">
            <v>Altamonte Springs</v>
          </cell>
          <cell r="D7">
            <v>55412</v>
          </cell>
        </row>
        <row r="8">
          <cell r="A8" t="str">
            <v>T616</v>
          </cell>
          <cell r="B8" t="str">
            <v>CinemaFusion 14 + IMAX</v>
          </cell>
          <cell r="C8" t="str">
            <v>Anaheim</v>
          </cell>
          <cell r="D8">
            <v>67324</v>
          </cell>
        </row>
        <row r="9">
          <cell r="A9" t="str">
            <v>T172</v>
          </cell>
          <cell r="B9" t="str">
            <v>Great Clips IMAX Theatre</v>
          </cell>
          <cell r="C9" t="str">
            <v>Apple Valley</v>
          </cell>
          <cell r="D9">
            <v>95946</v>
          </cell>
        </row>
        <row r="10">
          <cell r="A10" t="str">
            <v>T877</v>
          </cell>
          <cell r="B10" t="str">
            <v>Santa Anita 16</v>
          </cell>
          <cell r="C10" t="str">
            <v>Arcadia</v>
          </cell>
          <cell r="D10">
            <v>55174</v>
          </cell>
        </row>
        <row r="11">
          <cell r="A11" t="str">
            <v>T395</v>
          </cell>
          <cell r="B11" t="str">
            <v>Tropicana IMAX Theatre</v>
          </cell>
          <cell r="C11" t="str">
            <v>Atlantic City</v>
          </cell>
          <cell r="D11">
            <v>46496</v>
          </cell>
        </row>
        <row r="12">
          <cell r="A12" t="str">
            <v>T714</v>
          </cell>
          <cell r="B12" t="str">
            <v>Augusta Exchange Stadium 20</v>
          </cell>
          <cell r="C12" t="str">
            <v>Augusta</v>
          </cell>
          <cell r="D12">
            <v>57943</v>
          </cell>
        </row>
        <row r="13">
          <cell r="A13" t="str">
            <v>T263</v>
          </cell>
          <cell r="B13" t="str">
            <v xml:space="preserve">Bob Bullock Texas State History Museum </v>
          </cell>
          <cell r="C13" t="str">
            <v>Austin</v>
          </cell>
          <cell r="D13">
            <v>105610</v>
          </cell>
        </row>
        <row r="14">
          <cell r="A14" t="str">
            <v>T841</v>
          </cell>
          <cell r="B14" t="str">
            <v>Aventura Mall 24</v>
          </cell>
          <cell r="C14" t="str">
            <v>Aventura</v>
          </cell>
          <cell r="D14">
            <v>63988</v>
          </cell>
        </row>
        <row r="15">
          <cell r="A15" t="str">
            <v>T839</v>
          </cell>
          <cell r="B15" t="str">
            <v>White Marsh 16</v>
          </cell>
          <cell r="C15" t="str">
            <v>Baltimore</v>
          </cell>
          <cell r="D15">
            <v>78574</v>
          </cell>
        </row>
        <row r="16">
          <cell r="A16" t="str">
            <v>T577</v>
          </cell>
          <cell r="B16" t="str">
            <v>Randall 15 + IMAX</v>
          </cell>
          <cell r="C16" t="str">
            <v>Batavia</v>
          </cell>
          <cell r="D16">
            <v>45014</v>
          </cell>
        </row>
        <row r="17">
          <cell r="A17" t="str">
            <v>T763</v>
          </cell>
          <cell r="B17" t="str">
            <v>Lincoln Square Cin 16</v>
          </cell>
          <cell r="C17" t="str">
            <v>Bellevue</v>
          </cell>
          <cell r="D17">
            <v>103776</v>
          </cell>
        </row>
        <row r="18">
          <cell r="A18" t="str">
            <v>T834</v>
          </cell>
          <cell r="B18" t="str">
            <v>Neshaminy 24</v>
          </cell>
          <cell r="C18" t="str">
            <v>Bensalem</v>
          </cell>
          <cell r="D18">
            <v>68876</v>
          </cell>
        </row>
        <row r="19">
          <cell r="A19" t="str">
            <v>T420</v>
          </cell>
          <cell r="B19" t="str">
            <v>Edwards Boise Stadium 20 + IMAX</v>
          </cell>
          <cell r="C19" t="str">
            <v>Boise</v>
          </cell>
          <cell r="D19">
            <v>0</v>
          </cell>
        </row>
        <row r="20">
          <cell r="A20" t="str">
            <v>T256</v>
          </cell>
          <cell r="B20" t="str">
            <v>New England Aquarium</v>
          </cell>
          <cell r="C20" t="str">
            <v>Boston</v>
          </cell>
          <cell r="D20">
            <v>0</v>
          </cell>
        </row>
        <row r="21">
          <cell r="A21" t="str">
            <v>T709</v>
          </cell>
          <cell r="B21" t="str">
            <v>Sheepshead Bay 14</v>
          </cell>
          <cell r="C21" t="str">
            <v>Brooklyn</v>
          </cell>
          <cell r="D21">
            <v>71134</v>
          </cell>
        </row>
        <row r="22">
          <cell r="A22" t="str">
            <v>T279</v>
          </cell>
          <cell r="B22" t="str">
            <v>Mall Of Georgia Stadium 20</v>
          </cell>
          <cell r="C22" t="str">
            <v>Buford</v>
          </cell>
          <cell r="D22">
            <v>94124</v>
          </cell>
        </row>
        <row r="23">
          <cell r="A23" t="str">
            <v>T854</v>
          </cell>
          <cell r="B23" t="str">
            <v>Burbank 30</v>
          </cell>
          <cell r="C23" t="str">
            <v>Burbank</v>
          </cell>
          <cell r="D23">
            <v>86558</v>
          </cell>
        </row>
        <row r="24">
          <cell r="A24" t="str">
            <v>T239</v>
          </cell>
          <cell r="B24" t="str">
            <v>Scotiabank Theatre Chinook</v>
          </cell>
          <cell r="C24" t="str">
            <v>Calgary</v>
          </cell>
          <cell r="D24">
            <v>0</v>
          </cell>
        </row>
        <row r="25">
          <cell r="A25" t="str">
            <v>T731</v>
          </cell>
          <cell r="B25" t="str">
            <v>Camarillo Palace Stadium 12</v>
          </cell>
          <cell r="C25" t="str">
            <v>Camarillo</v>
          </cell>
          <cell r="D25">
            <v>50942</v>
          </cell>
        </row>
        <row r="26">
          <cell r="A26" t="str">
            <v>T135</v>
          </cell>
          <cell r="B26" t="str">
            <v>Kennedy Space Center</v>
          </cell>
          <cell r="C26" t="str">
            <v>Cape Canaveral</v>
          </cell>
          <cell r="D26">
            <v>41513</v>
          </cell>
        </row>
        <row r="27">
          <cell r="A27" t="str">
            <v>T173</v>
          </cell>
          <cell r="B27" t="str">
            <v>Desert IMAX Theatre</v>
          </cell>
          <cell r="C27" t="str">
            <v>Cathedral City</v>
          </cell>
          <cell r="D27">
            <v>0</v>
          </cell>
        </row>
        <row r="28">
          <cell r="A28" t="str">
            <v>T850</v>
          </cell>
          <cell r="B28" t="str">
            <v>Century City 15</v>
          </cell>
          <cell r="C28" t="str">
            <v>Century City</v>
          </cell>
          <cell r="D28">
            <v>64051</v>
          </cell>
        </row>
        <row r="29">
          <cell r="A29" t="str">
            <v>T396</v>
          </cell>
          <cell r="B29" t="str">
            <v>Udvar-Hazy Center IMAX</v>
          </cell>
          <cell r="C29" t="str">
            <v>Chantilly</v>
          </cell>
          <cell r="D29">
            <v>66903</v>
          </cell>
        </row>
        <row r="30">
          <cell r="A30" t="str">
            <v>T069</v>
          </cell>
          <cell r="B30" t="str">
            <v>Discovery Place Charlotte Observer Dome Theatre</v>
          </cell>
          <cell r="C30" t="str">
            <v>Charlotte</v>
          </cell>
          <cell r="D30">
            <v>0</v>
          </cell>
        </row>
        <row r="31">
          <cell r="A31" t="str">
            <v>T724</v>
          </cell>
          <cell r="B31" t="str">
            <v>Stonecrest At Piper Glen Stadium 22</v>
          </cell>
          <cell r="C31" t="str">
            <v>Charlotte</v>
          </cell>
          <cell r="D31">
            <v>57170</v>
          </cell>
        </row>
        <row r="32">
          <cell r="A32" t="str">
            <v>T835</v>
          </cell>
          <cell r="B32" t="str">
            <v>Cherry Hill 24</v>
          </cell>
          <cell r="C32" t="str">
            <v>Cherry Hill</v>
          </cell>
          <cell r="D32">
            <v>81409</v>
          </cell>
        </row>
        <row r="33">
          <cell r="A33" t="str">
            <v>T158</v>
          </cell>
          <cell r="B33" t="str">
            <v>Navy Pier IMAX Theatre</v>
          </cell>
          <cell r="C33" t="str">
            <v>Chicago</v>
          </cell>
          <cell r="D33">
            <v>131662</v>
          </cell>
        </row>
        <row r="34">
          <cell r="A34" t="str">
            <v>T453</v>
          </cell>
          <cell r="B34" t="str">
            <v>Springdale 18: Cinema De Lux</v>
          </cell>
          <cell r="C34" t="str">
            <v>Cincinnati</v>
          </cell>
          <cell r="D34">
            <v>39779</v>
          </cell>
        </row>
        <row r="35">
          <cell r="A35" t="str">
            <v>T560</v>
          </cell>
          <cell r="B35" t="str">
            <v>City Lights Theaters - Colleyville IMAX (new name tbc)</v>
          </cell>
          <cell r="C35" t="str">
            <v>Colleyville</v>
          </cell>
          <cell r="D35">
            <v>0</v>
          </cell>
        </row>
        <row r="36">
          <cell r="A36" t="str">
            <v>T283</v>
          </cell>
          <cell r="B36" t="str">
            <v>Carefree Circle 17 + IMAX</v>
          </cell>
          <cell r="C36" t="str">
            <v>Colorado Springs</v>
          </cell>
          <cell r="D36">
            <v>0</v>
          </cell>
        </row>
        <row r="37">
          <cell r="A37" t="str">
            <v>T833</v>
          </cell>
          <cell r="B37" t="str">
            <v>Columbia 14</v>
          </cell>
          <cell r="C37" t="str">
            <v>Columbia</v>
          </cell>
          <cell r="D37">
            <v>62334</v>
          </cell>
        </row>
        <row r="38">
          <cell r="A38" t="str">
            <v>T496</v>
          </cell>
          <cell r="B38" t="str">
            <v>Easton Town Center 30 with IMAX</v>
          </cell>
          <cell r="C38" t="str">
            <v>Columbus</v>
          </cell>
          <cell r="D38">
            <v>54612</v>
          </cell>
        </row>
        <row r="39">
          <cell r="A39" t="str">
            <v>T628</v>
          </cell>
          <cell r="B39" t="str">
            <v>Star Cinema 16 + IMAX Council Bluffs</v>
          </cell>
          <cell r="C39" t="str">
            <v>Council Bluffs</v>
          </cell>
          <cell r="D39">
            <v>45249</v>
          </cell>
        </row>
        <row r="40">
          <cell r="A40" t="str">
            <v>T250</v>
          </cell>
          <cell r="B40" t="str">
            <v>Cinemark Dallas 17 + IMAX</v>
          </cell>
          <cell r="C40" t="str">
            <v>Dallas</v>
          </cell>
          <cell r="D40">
            <v>58866</v>
          </cell>
        </row>
        <row r="41">
          <cell r="A41" t="str">
            <v>T314</v>
          </cell>
          <cell r="B41" t="str">
            <v>Putnam Museum &amp; IMAX</v>
          </cell>
          <cell r="C41" t="str">
            <v>Davenport</v>
          </cell>
          <cell r="D41">
            <v>0</v>
          </cell>
        </row>
        <row r="42">
          <cell r="A42" t="str">
            <v>T266</v>
          </cell>
          <cell r="B42" t="str">
            <v>Henry Ford IMAX</v>
          </cell>
          <cell r="C42" t="str">
            <v>Dearborn</v>
          </cell>
          <cell r="D42">
            <v>87614</v>
          </cell>
        </row>
        <row r="43">
          <cell r="A43" t="str">
            <v>T743</v>
          </cell>
          <cell r="B43" t="str">
            <v>Deer Park</v>
          </cell>
          <cell r="C43" t="str">
            <v>Deer Park</v>
          </cell>
          <cell r="D43">
            <v>73097</v>
          </cell>
        </row>
        <row r="44">
          <cell r="A44" t="str">
            <v>T419</v>
          </cell>
          <cell r="B44" t="str">
            <v>UA Colorado Center 9 + IMAX</v>
          </cell>
          <cell r="C44" t="str">
            <v>Denver</v>
          </cell>
          <cell r="D44">
            <v>108603</v>
          </cell>
        </row>
        <row r="45">
          <cell r="A45" t="str">
            <v>T405</v>
          </cell>
          <cell r="B45" t="str">
            <v>Science Center of Iowa Blank IMAX Dome Theater</v>
          </cell>
          <cell r="C45" t="str">
            <v>Des Moines</v>
          </cell>
          <cell r="D45">
            <v>0</v>
          </cell>
        </row>
        <row r="46">
          <cell r="A46" t="str">
            <v>T006</v>
          </cell>
          <cell r="B46" t="str">
            <v>Detroit Science Center</v>
          </cell>
          <cell r="C46" t="str">
            <v>Detroit</v>
          </cell>
          <cell r="D46">
            <v>23333</v>
          </cell>
        </row>
        <row r="47">
          <cell r="A47" t="str">
            <v>T222</v>
          </cell>
          <cell r="B47" t="str">
            <v>Hacienda Crossing Stadium 20 + IMAX</v>
          </cell>
          <cell r="C47" t="str">
            <v>Dublin</v>
          </cell>
          <cell r="D47">
            <v>123860</v>
          </cell>
        </row>
        <row r="48">
          <cell r="A48" t="str">
            <v>T242</v>
          </cell>
          <cell r="B48" t="str">
            <v>Scotiabank Theatre West Edmonton Mall</v>
          </cell>
          <cell r="C48" t="str">
            <v>Edmonton</v>
          </cell>
          <cell r="D48">
            <v>0</v>
          </cell>
        </row>
        <row r="49">
          <cell r="A49" t="str">
            <v>T739</v>
          </cell>
          <cell r="B49" t="str">
            <v>El Dorado Hills Stadium 14</v>
          </cell>
          <cell r="C49" t="str">
            <v>El Dorado Hills</v>
          </cell>
          <cell r="D49">
            <v>81147</v>
          </cell>
        </row>
        <row r="50">
          <cell r="A50" t="str">
            <v>T855</v>
          </cell>
          <cell r="B50" t="str">
            <v>Bay Street 16</v>
          </cell>
          <cell r="C50" t="str">
            <v>Emeryville</v>
          </cell>
          <cell r="D50">
            <v>72627</v>
          </cell>
        </row>
        <row r="51">
          <cell r="A51" t="str">
            <v>T718</v>
          </cell>
          <cell r="B51" t="str">
            <v xml:space="preserve">Escondido Stadium 16 </v>
          </cell>
          <cell r="C51" t="str">
            <v>Escondido</v>
          </cell>
          <cell r="D51">
            <v>59179</v>
          </cell>
        </row>
        <row r="52">
          <cell r="A52" t="str">
            <v>T445</v>
          </cell>
          <cell r="B52" t="str">
            <v>Showplace Cinemas East 18</v>
          </cell>
          <cell r="C52" t="str">
            <v>Evansville</v>
          </cell>
          <cell r="D52">
            <v>0</v>
          </cell>
        </row>
        <row r="53">
          <cell r="A53" t="str">
            <v>T728</v>
          </cell>
          <cell r="B53" t="str">
            <v>Fairfield Stadium 16</v>
          </cell>
          <cell r="C53" t="str">
            <v>Fairfield</v>
          </cell>
          <cell r="D53">
            <v>65514</v>
          </cell>
        </row>
        <row r="54">
          <cell r="A54" t="str">
            <v>T483</v>
          </cell>
          <cell r="B54" t="str">
            <v>Star Cinema IMAX Fitchburg/Madison</v>
          </cell>
          <cell r="C54" t="str">
            <v>Fitchburg</v>
          </cell>
          <cell r="D54">
            <v>46320</v>
          </cell>
        </row>
        <row r="55">
          <cell r="A55" t="str">
            <v>T071</v>
          </cell>
          <cell r="B55" t="str">
            <v>AutoNation @ MODS (Blockbuster)</v>
          </cell>
          <cell r="C55" t="str">
            <v>Fort Lauderdale</v>
          </cell>
          <cell r="D55">
            <v>69009</v>
          </cell>
        </row>
        <row r="56">
          <cell r="A56" t="str">
            <v>T730</v>
          </cell>
          <cell r="B56" t="str">
            <v>Gulf Coast Town Center</v>
          </cell>
          <cell r="C56" t="str">
            <v>Fort Myers</v>
          </cell>
          <cell r="D56">
            <v>65561</v>
          </cell>
        </row>
        <row r="57">
          <cell r="A57" t="str">
            <v>T016</v>
          </cell>
          <cell r="B57" t="str">
            <v>Fort Worth Museum Omni Theater</v>
          </cell>
          <cell r="C57" t="str">
            <v>Fort Worth</v>
          </cell>
          <cell r="D57">
            <v>0</v>
          </cell>
        </row>
        <row r="58">
          <cell r="A58" t="str">
            <v>T413</v>
          </cell>
          <cell r="B58" t="str">
            <v>Edwards Fresno Stadium 22</v>
          </cell>
          <cell r="C58" t="str">
            <v>Fresno</v>
          </cell>
          <cell r="D58">
            <v>70310</v>
          </cell>
        </row>
        <row r="59">
          <cell r="A59" t="str">
            <v>T110</v>
          </cell>
          <cell r="B59" t="str">
            <v xml:space="preserve">Grumman IMAX @ Cradle of Aviation </v>
          </cell>
          <cell r="C59" t="str">
            <v>Garden City</v>
          </cell>
          <cell r="D59">
            <v>61519</v>
          </cell>
        </row>
        <row r="60">
          <cell r="A60" t="str">
            <v>T293</v>
          </cell>
          <cell r="B60" t="str">
            <v>SilverCity Gloucester</v>
          </cell>
          <cell r="C60" t="str">
            <v>Gloucester-Ottawa</v>
          </cell>
          <cell r="D60">
            <v>92517</v>
          </cell>
        </row>
        <row r="61">
          <cell r="A61" t="str">
            <v>T609</v>
          </cell>
          <cell r="B61" t="str">
            <v>Trillium Cinema 14</v>
          </cell>
          <cell r="C61" t="str">
            <v>Grand Blanc</v>
          </cell>
          <cell r="D61">
            <v>52342</v>
          </cell>
        </row>
        <row r="62">
          <cell r="A62" t="str">
            <v>T362</v>
          </cell>
          <cell r="B62" t="str">
            <v>Celebration Cinema + IMAX Grand Rapids</v>
          </cell>
          <cell r="C62" t="str">
            <v>Grand Rapids</v>
          </cell>
          <cell r="D62">
            <v>55785</v>
          </cell>
        </row>
        <row r="63">
          <cell r="A63" t="str">
            <v>T201</v>
          </cell>
          <cell r="B63" t="str">
            <v>Empire 17 + IMAX</v>
          </cell>
          <cell r="C63" t="str">
            <v>Halifax</v>
          </cell>
          <cell r="D63">
            <v>49952</v>
          </cell>
        </row>
        <row r="64">
          <cell r="A64" t="str">
            <v>T836</v>
          </cell>
          <cell r="B64" t="str">
            <v>Hamilton 24</v>
          </cell>
          <cell r="C64" t="str">
            <v>Hamilton</v>
          </cell>
          <cell r="D64">
            <v>78235</v>
          </cell>
        </row>
        <row r="65">
          <cell r="A65" t="str">
            <v>T436</v>
          </cell>
          <cell r="B65" t="str">
            <v>Riverside IMAX @ VASC</v>
          </cell>
          <cell r="C65" t="str">
            <v>Hampton</v>
          </cell>
          <cell r="D65">
            <v>33535</v>
          </cell>
        </row>
        <row r="66">
          <cell r="A66" t="str">
            <v>T859</v>
          </cell>
          <cell r="B66" t="str">
            <v>Elmwood Palace 20</v>
          </cell>
          <cell r="C66" t="str">
            <v>Harahan</v>
          </cell>
          <cell r="D66">
            <v>60054</v>
          </cell>
        </row>
        <row r="67">
          <cell r="A67" t="str">
            <v>T171</v>
          </cell>
          <cell r="B67" t="str">
            <v>Whitaker Center Select Medical IMAX</v>
          </cell>
          <cell r="C67" t="str">
            <v>Harrisburg</v>
          </cell>
          <cell r="D67">
            <v>0</v>
          </cell>
        </row>
        <row r="68">
          <cell r="A68" t="str">
            <v>T654</v>
          </cell>
          <cell r="B68" t="str">
            <v>Sunset Station (Las Vegas)</v>
          </cell>
          <cell r="C68" t="str">
            <v>Henderson</v>
          </cell>
          <cell r="D68">
            <v>57560</v>
          </cell>
        </row>
        <row r="69">
          <cell r="A69" t="str">
            <v>T862</v>
          </cell>
          <cell r="B69" t="str">
            <v>Highland Ranch 24</v>
          </cell>
          <cell r="C69" t="str">
            <v>Highland Ranch</v>
          </cell>
          <cell r="D69">
            <v>56877</v>
          </cell>
        </row>
        <row r="70">
          <cell r="A70" t="str">
            <v>T861</v>
          </cell>
          <cell r="B70" t="str">
            <v>Waterfront 22</v>
          </cell>
          <cell r="C70" t="str">
            <v>Homestead</v>
          </cell>
          <cell r="D70">
            <v>56172</v>
          </cell>
        </row>
        <row r="71">
          <cell r="A71" t="str">
            <v>T732</v>
          </cell>
          <cell r="B71" t="str">
            <v>Dole Cannery 18</v>
          </cell>
          <cell r="C71" t="str">
            <v>Honolulu</v>
          </cell>
          <cell r="D71">
            <v>77703</v>
          </cell>
        </row>
        <row r="72">
          <cell r="A72" t="str">
            <v>T613</v>
          </cell>
          <cell r="B72" t="str">
            <v>Cinemagic + IMAX in Hooksett</v>
          </cell>
          <cell r="C72" t="str">
            <v>Hooksett</v>
          </cell>
          <cell r="D72">
            <v>72794</v>
          </cell>
        </row>
        <row r="73">
          <cell r="A73" t="str">
            <v>T409</v>
          </cell>
          <cell r="B73" t="str">
            <v>Edwards Houston Marq*e 23 + IMAX</v>
          </cell>
          <cell r="C73" t="str">
            <v>Houston</v>
          </cell>
          <cell r="D73">
            <v>108413</v>
          </cell>
        </row>
        <row r="74">
          <cell r="A74" t="str">
            <v>T852</v>
          </cell>
          <cell r="B74" t="str">
            <v>Gulf Pointe 30</v>
          </cell>
          <cell r="C74" t="str">
            <v>Houston</v>
          </cell>
          <cell r="D74">
            <v>21390</v>
          </cell>
        </row>
        <row r="75">
          <cell r="A75" t="str">
            <v>T581</v>
          </cell>
          <cell r="B75" t="str">
            <v>Silverado Station 18 + IMAX</v>
          </cell>
          <cell r="C75" t="str">
            <v>Houston</v>
          </cell>
          <cell r="D75">
            <v>75800</v>
          </cell>
        </row>
        <row r="76">
          <cell r="A76" t="str">
            <v>T023</v>
          </cell>
          <cell r="B76" t="str">
            <v>Spacedome @ U.S. Space &amp; Rocket Center</v>
          </cell>
          <cell r="C76" t="str">
            <v>Huntsville</v>
          </cell>
          <cell r="D76">
            <v>24790</v>
          </cell>
        </row>
        <row r="77">
          <cell r="A77" t="str">
            <v>T615</v>
          </cell>
          <cell r="B77" t="str">
            <v>ShowPlace 16 + IMAX (retro)</v>
          </cell>
          <cell r="C77" t="str">
            <v>Indianapolis</v>
          </cell>
          <cell r="D77">
            <v>58504</v>
          </cell>
        </row>
        <row r="78">
          <cell r="A78" t="str">
            <v>T141</v>
          </cell>
          <cell r="B78" t="str">
            <v>White River IMAX</v>
          </cell>
          <cell r="C78" t="str">
            <v>Indianapolis</v>
          </cell>
          <cell r="D78">
            <v>0</v>
          </cell>
        </row>
        <row r="79">
          <cell r="A79" t="str">
            <v>T410</v>
          </cell>
          <cell r="B79" t="str">
            <v>Edwards Irvine Spectrum 21 + IMAX</v>
          </cell>
          <cell r="C79" t="str">
            <v>Irvine</v>
          </cell>
          <cell r="D79">
            <v>171452</v>
          </cell>
        </row>
        <row r="80">
          <cell r="A80" t="str">
            <v>T845</v>
          </cell>
          <cell r="B80" t="str">
            <v>Regency 24</v>
          </cell>
          <cell r="C80" t="str">
            <v>Jacksonville</v>
          </cell>
          <cell r="D80">
            <v>43397</v>
          </cell>
        </row>
        <row r="81">
          <cell r="A81" t="str">
            <v>T194</v>
          </cell>
          <cell r="B81" t="str">
            <v>World Golf Hall of Fame IMAX</v>
          </cell>
          <cell r="C81" t="str">
            <v>Jacksonville</v>
          </cell>
          <cell r="D81">
            <v>45639</v>
          </cell>
        </row>
        <row r="82">
          <cell r="A82" t="str">
            <v>T872</v>
          </cell>
          <cell r="B82" t="str">
            <v>Barrywoods 24</v>
          </cell>
          <cell r="C82" t="str">
            <v>Kansas City</v>
          </cell>
          <cell r="D82">
            <v>47703</v>
          </cell>
        </row>
        <row r="83">
          <cell r="A83" t="str">
            <v>T857</v>
          </cell>
          <cell r="B83" t="str">
            <v>Barrett Commons 24</v>
          </cell>
          <cell r="C83" t="str">
            <v>Kennesaw</v>
          </cell>
          <cell r="D83">
            <v>69048</v>
          </cell>
        </row>
        <row r="84">
          <cell r="A84" t="str">
            <v>T411</v>
          </cell>
          <cell r="B84" t="str">
            <v>UA King of Prussia Stadium 16 + IMAX</v>
          </cell>
          <cell r="C84" t="str">
            <v>King Of Prussia</v>
          </cell>
          <cell r="D84">
            <v>106805</v>
          </cell>
        </row>
        <row r="85">
          <cell r="A85" t="str">
            <v>T650</v>
          </cell>
          <cell r="B85" t="str">
            <v>Pinnacle Stadium 18 + IMAX</v>
          </cell>
          <cell r="C85" t="str">
            <v>Knoxville</v>
          </cell>
          <cell r="D85">
            <v>85592</v>
          </cell>
        </row>
        <row r="86">
          <cell r="A86" t="str">
            <v>T729</v>
          </cell>
          <cell r="B86" t="str">
            <v>Martin Village Stadium 16</v>
          </cell>
          <cell r="C86" t="str">
            <v>Lacey</v>
          </cell>
          <cell r="D86">
            <v>84447</v>
          </cell>
        </row>
        <row r="87">
          <cell r="A87" t="str">
            <v>T258</v>
          </cell>
          <cell r="B87" t="str">
            <v>Colossus Langley</v>
          </cell>
          <cell r="C87" t="str">
            <v>Langley</v>
          </cell>
          <cell r="D87">
            <v>0</v>
          </cell>
        </row>
        <row r="88">
          <cell r="A88" t="str">
            <v>T421</v>
          </cell>
          <cell r="B88" t="str">
            <v>Celebration Cinema + IMAX Lansing</v>
          </cell>
          <cell r="C88" t="str">
            <v>Lansing</v>
          </cell>
          <cell r="D88">
            <v>54066</v>
          </cell>
        </row>
        <row r="89">
          <cell r="A89" t="str">
            <v>T324</v>
          </cell>
          <cell r="B89" t="str">
            <v>Brenden IMAX @ The Palms</v>
          </cell>
          <cell r="C89" t="str">
            <v>Las Vegas</v>
          </cell>
          <cell r="D89">
            <v>47811</v>
          </cell>
        </row>
        <row r="90">
          <cell r="A90" t="str">
            <v>T649</v>
          </cell>
          <cell r="B90" t="str">
            <v>Red Rock Stadium + IMAX</v>
          </cell>
          <cell r="C90" t="str">
            <v>Las Vegas</v>
          </cell>
          <cell r="D90">
            <v>77162</v>
          </cell>
        </row>
        <row r="91">
          <cell r="A91" t="str">
            <v>T653</v>
          </cell>
          <cell r="B91" t="str">
            <v>Stations Aliente</v>
          </cell>
          <cell r="C91" t="str">
            <v>Las Vegas</v>
          </cell>
          <cell r="D91">
            <v>51515</v>
          </cell>
        </row>
        <row r="92">
          <cell r="A92" t="str">
            <v>T220</v>
          </cell>
          <cell r="B92" t="str">
            <v>Lincolnshire 20 + Imax</v>
          </cell>
          <cell r="C92" t="str">
            <v>Lincolnshire</v>
          </cell>
          <cell r="D92">
            <v>67080</v>
          </cell>
        </row>
        <row r="93">
          <cell r="A93" t="str">
            <v>T623</v>
          </cell>
          <cell r="B93" t="str">
            <v>Promenade at Chenal</v>
          </cell>
          <cell r="C93" t="str">
            <v>Little Rock</v>
          </cell>
          <cell r="D93">
            <v>67601</v>
          </cell>
        </row>
        <row r="94">
          <cell r="A94" t="str">
            <v>T733</v>
          </cell>
          <cell r="B94" t="str">
            <v>Long Beach Stadium 26</v>
          </cell>
          <cell r="C94" t="str">
            <v>Long Beach</v>
          </cell>
          <cell r="D94">
            <v>79996</v>
          </cell>
        </row>
        <row r="95">
          <cell r="A95" t="str">
            <v>T455</v>
          </cell>
          <cell r="B95" t="str">
            <v>Cinema De Lux 20: Stonybrook</v>
          </cell>
          <cell r="C95" t="str">
            <v>Louisville</v>
          </cell>
          <cell r="D95">
            <v>0</v>
          </cell>
        </row>
        <row r="96">
          <cell r="A96" t="str">
            <v>T456</v>
          </cell>
          <cell r="B96" t="str">
            <v>Showcase Cinemas Buckland Hills</v>
          </cell>
          <cell r="C96" t="str">
            <v>Manchester</v>
          </cell>
          <cell r="D96">
            <v>0</v>
          </cell>
        </row>
        <row r="97">
          <cell r="A97" t="str">
            <v>T622</v>
          </cell>
          <cell r="B97" t="str">
            <v>Gateway 12 IMAX</v>
          </cell>
          <cell r="C97" t="str">
            <v>Mesa</v>
          </cell>
          <cell r="D97">
            <v>0</v>
          </cell>
        </row>
        <row r="98">
          <cell r="A98" t="str">
            <v>T871</v>
          </cell>
          <cell r="B98" t="str">
            <v>Mesquite 30</v>
          </cell>
          <cell r="C98" t="str">
            <v>Mesquite</v>
          </cell>
          <cell r="D98">
            <v>49337</v>
          </cell>
        </row>
        <row r="99">
          <cell r="A99" t="str">
            <v>T846</v>
          </cell>
          <cell r="B99" t="str">
            <v>Sunset Place 24</v>
          </cell>
          <cell r="C99" t="str">
            <v>Miami</v>
          </cell>
          <cell r="D99">
            <v>0</v>
          </cell>
        </row>
        <row r="100">
          <cell r="A100" t="str">
            <v>T712</v>
          </cell>
          <cell r="B100" t="str">
            <v>Commonwealth 20</v>
          </cell>
          <cell r="C100" t="str">
            <v>Midlothian</v>
          </cell>
          <cell r="D100">
            <v>49918</v>
          </cell>
        </row>
        <row r="101">
          <cell r="A101" t="str">
            <v>T259</v>
          </cell>
          <cell r="B101" t="str">
            <v>Coliseum Mississauga</v>
          </cell>
          <cell r="C101" t="str">
            <v>Mississauga</v>
          </cell>
          <cell r="D101">
            <v>74666</v>
          </cell>
        </row>
        <row r="102">
          <cell r="A102" t="str">
            <v>T575</v>
          </cell>
          <cell r="B102" t="str">
            <v>Cannery Row IMAX</v>
          </cell>
          <cell r="C102" t="str">
            <v>Monterey</v>
          </cell>
          <cell r="D102">
            <v>0</v>
          </cell>
        </row>
        <row r="103">
          <cell r="A103" t="str">
            <v>T241</v>
          </cell>
          <cell r="B103" t="str">
            <v>Scotiabank Theatre Montreal</v>
          </cell>
          <cell r="C103" t="str">
            <v>Montreal</v>
          </cell>
          <cell r="D103">
            <v>95790</v>
          </cell>
        </row>
        <row r="104">
          <cell r="A104" t="str">
            <v>T858</v>
          </cell>
          <cell r="B104" t="str">
            <v>Southlake Pavilion 24</v>
          </cell>
          <cell r="C104" t="str">
            <v>Morrow</v>
          </cell>
          <cell r="D104">
            <v>48101</v>
          </cell>
        </row>
        <row r="105">
          <cell r="A105" t="str">
            <v>T611</v>
          </cell>
          <cell r="B105" t="str">
            <v>Broadway IMAX</v>
          </cell>
          <cell r="C105" t="str">
            <v>Myrtle Beach</v>
          </cell>
          <cell r="D105">
            <v>0</v>
          </cell>
        </row>
        <row r="106">
          <cell r="A106" t="str">
            <v>T300</v>
          </cell>
          <cell r="B106" t="str">
            <v>Opry Mills 20 + IMAX</v>
          </cell>
          <cell r="C106" t="str">
            <v>Nashville</v>
          </cell>
          <cell r="D106">
            <v>110365</v>
          </cell>
        </row>
        <row r="107">
          <cell r="A107" t="str">
            <v>T364</v>
          </cell>
          <cell r="B107" t="str">
            <v>Jordan's Furniture IMAX Natick</v>
          </cell>
          <cell r="C107" t="str">
            <v>Natick</v>
          </cell>
          <cell r="D107">
            <v>68281</v>
          </cell>
        </row>
        <row r="108">
          <cell r="A108" t="str">
            <v>T125</v>
          </cell>
          <cell r="B108" t="str">
            <v>Audubon Institute</v>
          </cell>
          <cell r="C108" t="str">
            <v>New Orleans</v>
          </cell>
          <cell r="D108">
            <v>0</v>
          </cell>
        </row>
        <row r="109">
          <cell r="A109" t="str">
            <v>T221</v>
          </cell>
          <cell r="B109" t="str">
            <v>New Roc City 18 + IMAX</v>
          </cell>
          <cell r="C109" t="str">
            <v>New Rochelle</v>
          </cell>
          <cell r="D109">
            <v>78849</v>
          </cell>
        </row>
        <row r="110">
          <cell r="A110" t="str">
            <v>T837</v>
          </cell>
          <cell r="B110" t="str">
            <v>Empire 25</v>
          </cell>
          <cell r="C110" t="str">
            <v>New York</v>
          </cell>
          <cell r="D110">
            <v>136632</v>
          </cell>
        </row>
        <row r="111">
          <cell r="A111" t="str">
            <v>T118</v>
          </cell>
          <cell r="B111" t="str">
            <v>Loews Lincoln Square 13 with IMAX</v>
          </cell>
          <cell r="C111" t="str">
            <v>New York</v>
          </cell>
          <cell r="D111">
            <v>229940</v>
          </cell>
        </row>
        <row r="112">
          <cell r="A112" t="str">
            <v>T869</v>
          </cell>
          <cell r="B112" t="str">
            <v>Newport Levee 20</v>
          </cell>
          <cell r="C112" t="str">
            <v>Newport</v>
          </cell>
          <cell r="D112">
            <v>48780</v>
          </cell>
        </row>
        <row r="113">
          <cell r="A113" t="str">
            <v>T659</v>
          </cell>
          <cell r="B113" t="str">
            <v>Hamilton Towne Center 16 + IMAX</v>
          </cell>
          <cell r="C113" t="str">
            <v>Noblesville</v>
          </cell>
          <cell r="D113">
            <v>69697</v>
          </cell>
        </row>
        <row r="114">
          <cell r="A114" t="str">
            <v>T045</v>
          </cell>
          <cell r="B114" t="str">
            <v>Maritime Museum IMAX Theatre</v>
          </cell>
          <cell r="C114" t="str">
            <v>Norwalk</v>
          </cell>
          <cell r="D114">
            <v>0</v>
          </cell>
        </row>
        <row r="115">
          <cell r="A115" t="str">
            <v>T493</v>
          </cell>
          <cell r="B115" t="str">
            <v>Studio 30 with IMAX</v>
          </cell>
          <cell r="C115" t="str">
            <v>Olathe</v>
          </cell>
          <cell r="D115">
            <v>54706</v>
          </cell>
        </row>
        <row r="116">
          <cell r="A116" t="str">
            <v>T412</v>
          </cell>
          <cell r="B116" t="str">
            <v>Edwards Ontario Palace 22 + IMAX</v>
          </cell>
          <cell r="C116" t="str">
            <v>Ontario</v>
          </cell>
          <cell r="D116">
            <v>112074</v>
          </cell>
        </row>
        <row r="117">
          <cell r="A117" t="str">
            <v>T840</v>
          </cell>
          <cell r="B117" t="str">
            <v>Orange Park 24</v>
          </cell>
          <cell r="C117" t="str">
            <v>Orange Park</v>
          </cell>
          <cell r="D117">
            <v>44065</v>
          </cell>
        </row>
        <row r="118">
          <cell r="A118" t="str">
            <v>T617</v>
          </cell>
          <cell r="B118" t="str">
            <v>Pointe Orlando Stadium 20 + IMAX</v>
          </cell>
          <cell r="C118" t="str">
            <v>Orlando</v>
          </cell>
          <cell r="D118">
            <v>116859</v>
          </cell>
        </row>
        <row r="119">
          <cell r="A119" t="str">
            <v>T725</v>
          </cell>
          <cell r="B119" t="str">
            <v>Waterford Lakes Stadium 20</v>
          </cell>
          <cell r="C119" t="str">
            <v>Orlando</v>
          </cell>
          <cell r="D119">
            <v>80280</v>
          </cell>
        </row>
        <row r="120">
          <cell r="A120" t="str">
            <v>T050</v>
          </cell>
          <cell r="B120" t="str">
            <v>Franklin Institute Tuttleman IMAX</v>
          </cell>
          <cell r="C120" t="str">
            <v>Philadelphia</v>
          </cell>
          <cell r="D120">
            <v>35524</v>
          </cell>
        </row>
        <row r="121">
          <cell r="A121" t="str">
            <v>T494</v>
          </cell>
          <cell r="B121" t="str">
            <v>Deer Valley 30 with IMAX</v>
          </cell>
          <cell r="C121" t="str">
            <v>Phoenix</v>
          </cell>
          <cell r="D121">
            <v>57623</v>
          </cell>
        </row>
        <row r="122">
          <cell r="A122" t="str">
            <v>T578</v>
          </cell>
          <cell r="B122" t="str">
            <v>Portage 16 + IMAX</v>
          </cell>
          <cell r="C122" t="str">
            <v>Portage</v>
          </cell>
          <cell r="D122">
            <v>52239</v>
          </cell>
        </row>
        <row r="123">
          <cell r="A123" t="str">
            <v>T668</v>
          </cell>
          <cell r="B123" t="str">
            <v>Providence Place IMAX</v>
          </cell>
          <cell r="C123" t="str">
            <v>Providence</v>
          </cell>
          <cell r="D123">
            <v>66351</v>
          </cell>
        </row>
        <row r="124">
          <cell r="A124" t="str">
            <v>T136</v>
          </cell>
          <cell r="B124" t="str">
            <v>Le Theatre @ Galeries de la Capitale</v>
          </cell>
          <cell r="C124" t="str">
            <v>Quebec City</v>
          </cell>
          <cell r="D124">
            <v>28908</v>
          </cell>
        </row>
        <row r="125">
          <cell r="A125" t="str">
            <v>T301</v>
          </cell>
          <cell r="B125" t="str">
            <v>Wachovia IMAX @ Marbles Kids Museum</v>
          </cell>
          <cell r="C125" t="str">
            <v>Raleigh</v>
          </cell>
          <cell r="D125">
            <v>60568</v>
          </cell>
        </row>
        <row r="126">
          <cell r="A126" t="str">
            <v>T416</v>
          </cell>
          <cell r="B126" t="str">
            <v>Jordan's Furniture IMAX Reading</v>
          </cell>
          <cell r="C126" t="str">
            <v>Reading</v>
          </cell>
          <cell r="D126">
            <v>117479</v>
          </cell>
        </row>
        <row r="127">
          <cell r="A127" t="str">
            <v>T664</v>
          </cell>
          <cell r="B127" t="str">
            <v>RC Reading Movies 11 + IMAX</v>
          </cell>
          <cell r="C127" t="str">
            <v>Reading</v>
          </cell>
          <cell r="D127">
            <v>43851</v>
          </cell>
        </row>
        <row r="128">
          <cell r="A128" t="str">
            <v>T294</v>
          </cell>
          <cell r="B128" t="str">
            <v>SilverCity Riverport</v>
          </cell>
          <cell r="C128" t="str">
            <v>Richmond</v>
          </cell>
          <cell r="D128">
            <v>0</v>
          </cell>
        </row>
        <row r="129">
          <cell r="A129" t="str">
            <v>T251</v>
          </cell>
          <cell r="B129" t="str">
            <v>Tinseltown 17 + IMAX</v>
          </cell>
          <cell r="C129" t="str">
            <v>Rochester</v>
          </cell>
          <cell r="D129">
            <v>0</v>
          </cell>
        </row>
        <row r="130">
          <cell r="A130" t="str">
            <v>T614</v>
          </cell>
          <cell r="B130" t="str">
            <v>SACO, Maine/Zyacorp Entertainment #2</v>
          </cell>
          <cell r="C130" t="str">
            <v>Saco</v>
          </cell>
          <cell r="D130">
            <v>61540</v>
          </cell>
        </row>
        <row r="131">
          <cell r="A131" t="str">
            <v>T223</v>
          </cell>
          <cell r="B131" t="str">
            <v>Esquire IMAX</v>
          </cell>
          <cell r="C131" t="str">
            <v>Sacramento</v>
          </cell>
          <cell r="D131">
            <v>0</v>
          </cell>
        </row>
        <row r="132">
          <cell r="A132" t="str">
            <v>T582</v>
          </cell>
          <cell r="B132" t="str">
            <v>Palladium 19 + IMAX</v>
          </cell>
          <cell r="C132" t="str">
            <v>San Antonio</v>
          </cell>
          <cell r="D132">
            <v>108411</v>
          </cell>
        </row>
        <row r="133">
          <cell r="A133" t="str">
            <v>T620</v>
          </cell>
          <cell r="B133" t="str">
            <v>Mira Mesa Stadium 18 + IMAX</v>
          </cell>
          <cell r="C133" t="str">
            <v>San Diego</v>
          </cell>
          <cell r="D133">
            <v>113255</v>
          </cell>
        </row>
        <row r="134">
          <cell r="A134" t="str">
            <v>T878</v>
          </cell>
          <cell r="B134" t="str">
            <v>Palm Promenade 24</v>
          </cell>
          <cell r="C134" t="str">
            <v>San Diego</v>
          </cell>
          <cell r="D134">
            <v>41207</v>
          </cell>
        </row>
        <row r="135">
          <cell r="A135" t="str">
            <v>T151</v>
          </cell>
          <cell r="B135" t="str">
            <v>Loews Metreon 16 with IMAX</v>
          </cell>
          <cell r="C135" t="str">
            <v>San Francisco</v>
          </cell>
          <cell r="D135">
            <v>204878</v>
          </cell>
        </row>
        <row r="136">
          <cell r="A136" t="str">
            <v>T851</v>
          </cell>
          <cell r="B136" t="str">
            <v>East Ridge Mall 15</v>
          </cell>
          <cell r="C136" t="str">
            <v>San Jose</v>
          </cell>
          <cell r="D136">
            <v>51940</v>
          </cell>
        </row>
        <row r="137">
          <cell r="A137" t="str">
            <v>T557</v>
          </cell>
          <cell r="B137" t="str">
            <v>Megaplex 17 @ Jordan Commons</v>
          </cell>
          <cell r="C137" t="str">
            <v>Sandy</v>
          </cell>
          <cell r="D137">
            <v>75850</v>
          </cell>
        </row>
        <row r="138">
          <cell r="A138" t="str">
            <v>T856</v>
          </cell>
          <cell r="B138" t="str">
            <v>Mercado 20</v>
          </cell>
          <cell r="C138" t="str">
            <v>Santa Clara</v>
          </cell>
          <cell r="D138">
            <v>86724</v>
          </cell>
        </row>
        <row r="139">
          <cell r="A139" t="str">
            <v>T013</v>
          </cell>
          <cell r="B139" t="str">
            <v>Pacific Science Center Boeing IMAX</v>
          </cell>
          <cell r="C139" t="str">
            <v>Seattle</v>
          </cell>
          <cell r="D139">
            <v>105838</v>
          </cell>
        </row>
        <row r="140">
          <cell r="A140" t="str">
            <v>T713</v>
          </cell>
          <cell r="B140" t="str">
            <v>Civic Center Stadium 16</v>
          </cell>
          <cell r="C140" t="str">
            <v>Simi Valley</v>
          </cell>
          <cell r="D140">
            <v>53558</v>
          </cell>
        </row>
        <row r="141">
          <cell r="A141" t="str">
            <v>T867</v>
          </cell>
          <cell r="B141" t="str">
            <v>Barrington 30</v>
          </cell>
          <cell r="C141" t="str">
            <v>South Barrington</v>
          </cell>
          <cell r="D141">
            <v>51525</v>
          </cell>
        </row>
        <row r="142">
          <cell r="A142" t="str">
            <v>T734</v>
          </cell>
          <cell r="B142" t="str">
            <v>South Gate Stadium 20</v>
          </cell>
          <cell r="C142" t="str">
            <v>South Gate</v>
          </cell>
          <cell r="D142">
            <v>23501</v>
          </cell>
        </row>
        <row r="143">
          <cell r="A143" t="str">
            <v>T007</v>
          </cell>
          <cell r="B143" t="str">
            <v>Riverfront Park IMAX</v>
          </cell>
          <cell r="C143" t="str">
            <v>Spokane</v>
          </cell>
          <cell r="D143">
            <v>0</v>
          </cell>
        </row>
        <row r="144">
          <cell r="A144" t="str">
            <v>T551</v>
          </cell>
          <cell r="B144" t="str">
            <v>Ronnies 20 IMAX</v>
          </cell>
          <cell r="C144" t="str">
            <v>St Louis</v>
          </cell>
          <cell r="D144">
            <v>45636</v>
          </cell>
        </row>
        <row r="145">
          <cell r="A145" t="str">
            <v>T579</v>
          </cell>
          <cell r="B145" t="str">
            <v>Metropolitan</v>
          </cell>
          <cell r="C145" t="str">
            <v>St Michael</v>
          </cell>
          <cell r="D145">
            <v>0</v>
          </cell>
        </row>
        <row r="146">
          <cell r="A146" t="str">
            <v>T629</v>
          </cell>
          <cell r="B146" t="str">
            <v>Baywalk 20</v>
          </cell>
          <cell r="C146" t="str">
            <v>St. Petersburg</v>
          </cell>
          <cell r="D146">
            <v>39936</v>
          </cell>
        </row>
        <row r="147">
          <cell r="A147" t="str">
            <v>T495</v>
          </cell>
          <cell r="B147" t="str">
            <v>Forum 30 with IMAX</v>
          </cell>
          <cell r="C147" t="str">
            <v>Sterling Heights</v>
          </cell>
          <cell r="D147">
            <v>39757</v>
          </cell>
        </row>
        <row r="148">
          <cell r="A148" t="str">
            <v>T727</v>
          </cell>
          <cell r="B148" t="str">
            <v>Downtown Stockton 16</v>
          </cell>
          <cell r="C148" t="str">
            <v>Stockton</v>
          </cell>
          <cell r="D148">
            <v>46183</v>
          </cell>
        </row>
        <row r="149">
          <cell r="A149" t="str">
            <v>T866</v>
          </cell>
          <cell r="B149" t="str">
            <v>Stony Brook 17</v>
          </cell>
          <cell r="C149" t="str">
            <v>Stony Brook</v>
          </cell>
          <cell r="D149">
            <v>45716</v>
          </cell>
        </row>
        <row r="150">
          <cell r="A150" t="str">
            <v>T847</v>
          </cell>
          <cell r="B150" t="str">
            <v>First Colony 24</v>
          </cell>
          <cell r="C150" t="str">
            <v>Sugarland</v>
          </cell>
          <cell r="D150">
            <v>51606</v>
          </cell>
        </row>
        <row r="151">
          <cell r="A151" t="str">
            <v>T331</v>
          </cell>
          <cell r="B151" t="str">
            <v>Challenger Learning Center IMAX</v>
          </cell>
          <cell r="C151" t="str">
            <v>Tallahassee</v>
          </cell>
          <cell r="D151">
            <v>0</v>
          </cell>
        </row>
        <row r="152">
          <cell r="A152" t="str">
            <v>T381</v>
          </cell>
          <cell r="B152" t="str">
            <v>Channelside Cinemas 10 + IMAX</v>
          </cell>
          <cell r="C152" t="str">
            <v>Tampa</v>
          </cell>
          <cell r="D152">
            <v>69604</v>
          </cell>
        </row>
        <row r="153">
          <cell r="A153" t="str">
            <v>T114</v>
          </cell>
          <cell r="B153" t="str">
            <v>Tampa MOSI IMAX Dome</v>
          </cell>
          <cell r="C153" t="str">
            <v>Tampa</v>
          </cell>
          <cell r="D153">
            <v>0</v>
          </cell>
        </row>
        <row r="154">
          <cell r="A154" t="str">
            <v>T838</v>
          </cell>
          <cell r="B154" t="str">
            <v>Veterans 24</v>
          </cell>
          <cell r="C154" t="str">
            <v>Tampa</v>
          </cell>
          <cell r="D154">
            <v>54518</v>
          </cell>
        </row>
        <row r="155">
          <cell r="A155" t="str">
            <v>T459</v>
          </cell>
          <cell r="B155" t="str">
            <v>Galleria Pittsburgh Mills 18 + IMAX</v>
          </cell>
          <cell r="C155" t="str">
            <v>Tarentum</v>
          </cell>
          <cell r="D155">
            <v>33517</v>
          </cell>
        </row>
        <row r="156">
          <cell r="A156" t="str">
            <v>T203</v>
          </cell>
          <cell r="B156" t="str">
            <v>Arizona Mills IMAX Theatre</v>
          </cell>
          <cell r="C156" t="str">
            <v>Tempe</v>
          </cell>
          <cell r="D156">
            <v>0</v>
          </cell>
        </row>
        <row r="157">
          <cell r="A157" t="str">
            <v>T621</v>
          </cell>
          <cell r="B157" t="str">
            <v>Bridgeport 18 + IMAX</v>
          </cell>
          <cell r="C157" t="str">
            <v>Tigard-Portland</v>
          </cell>
          <cell r="D157">
            <v>88746</v>
          </cell>
        </row>
        <row r="158">
          <cell r="A158" t="str">
            <v>T214</v>
          </cell>
          <cell r="B158" t="str">
            <v>Scotiabank Theatre Toronto</v>
          </cell>
          <cell r="C158" t="str">
            <v>Toronto</v>
          </cell>
          <cell r="D158">
            <v>0</v>
          </cell>
        </row>
        <row r="159">
          <cell r="A159" t="str">
            <v>T875</v>
          </cell>
          <cell r="B159" t="str">
            <v>Del Amo 18</v>
          </cell>
          <cell r="C159" t="str">
            <v>Torrance</v>
          </cell>
          <cell r="D159">
            <v>53103</v>
          </cell>
        </row>
        <row r="160">
          <cell r="A160" t="str">
            <v>T880</v>
          </cell>
          <cell r="B160" t="str">
            <v>Southcenter 16* (Seattle)</v>
          </cell>
          <cell r="C160" t="str">
            <v>Tukwila</v>
          </cell>
          <cell r="D160">
            <v>64418</v>
          </cell>
        </row>
        <row r="161">
          <cell r="A161" t="str">
            <v>T246</v>
          </cell>
          <cell r="B161" t="str">
            <v>Cinemark Tulsa 17 + IMAX</v>
          </cell>
          <cell r="C161" t="str">
            <v>Tulsa</v>
          </cell>
          <cell r="D161">
            <v>0</v>
          </cell>
        </row>
        <row r="162">
          <cell r="A162" t="str">
            <v>T257</v>
          </cell>
          <cell r="B162" t="str">
            <v>CityWalk Stadium 19 with IMAX</v>
          </cell>
          <cell r="C162" t="str">
            <v>Universal City</v>
          </cell>
          <cell r="D162">
            <v>106762</v>
          </cell>
        </row>
        <row r="163">
          <cell r="A163" t="str">
            <v>T040</v>
          </cell>
          <cell r="B163" t="str">
            <v>CN Place IMAX</v>
          </cell>
          <cell r="C163" t="str">
            <v>Vancouver</v>
          </cell>
          <cell r="D163">
            <v>0</v>
          </cell>
        </row>
        <row r="164">
          <cell r="A164" t="str">
            <v>T228</v>
          </cell>
          <cell r="B164" t="str">
            <v>National Geographic IMAX</v>
          </cell>
          <cell r="C164" t="str">
            <v>Victoria</v>
          </cell>
          <cell r="D164">
            <v>0</v>
          </cell>
        </row>
        <row r="165">
          <cell r="A165" t="str">
            <v>T860</v>
          </cell>
          <cell r="B165" t="str">
            <v>Lynnhaven 18</v>
          </cell>
          <cell r="C165" t="str">
            <v>Virginia Beach</v>
          </cell>
          <cell r="D165">
            <v>47419</v>
          </cell>
        </row>
        <row r="166">
          <cell r="A166" t="str">
            <v>T149</v>
          </cell>
          <cell r="B166" t="str">
            <v>Virginia Aquarium</v>
          </cell>
          <cell r="C166" t="str">
            <v>Virginia Beach</v>
          </cell>
          <cell r="D166">
            <v>0</v>
          </cell>
        </row>
        <row r="167">
          <cell r="A167" t="str">
            <v>T182</v>
          </cell>
          <cell r="B167" t="str">
            <v>Johnson IMAX Theater (NMNH)</v>
          </cell>
          <cell r="C167" t="str">
            <v>Washington</v>
          </cell>
          <cell r="D167">
            <v>0</v>
          </cell>
        </row>
        <row r="168">
          <cell r="A168" t="str">
            <v>T213</v>
          </cell>
          <cell r="B168" t="str">
            <v>Palisades IMAX</v>
          </cell>
          <cell r="C168" t="str">
            <v>West Nyack</v>
          </cell>
          <cell r="D168">
            <v>112064</v>
          </cell>
        </row>
        <row r="169">
          <cell r="A169" t="str">
            <v>T630</v>
          </cell>
          <cell r="B169" t="str">
            <v>Parisian 20</v>
          </cell>
          <cell r="C169" t="str">
            <v>West Palm Beach</v>
          </cell>
          <cell r="D169">
            <v>46344</v>
          </cell>
        </row>
        <row r="170">
          <cell r="A170" t="str">
            <v>T391</v>
          </cell>
          <cell r="B170" t="str">
            <v>The Bridge: Cinema De Lux</v>
          </cell>
          <cell r="C170" t="str">
            <v>Westchester</v>
          </cell>
          <cell r="D170">
            <v>82855</v>
          </cell>
        </row>
        <row r="171">
          <cell r="A171" t="str">
            <v>T863</v>
          </cell>
          <cell r="B171" t="str">
            <v>Orchards of Westminster12</v>
          </cell>
          <cell r="C171" t="str">
            <v>Westminster</v>
          </cell>
          <cell r="D171">
            <v>46950</v>
          </cell>
        </row>
        <row r="172">
          <cell r="A172" t="str">
            <v>T864</v>
          </cell>
          <cell r="B172" t="str">
            <v>Westminster 24</v>
          </cell>
          <cell r="C172" t="str">
            <v>Westminster</v>
          </cell>
          <cell r="D172">
            <v>60743</v>
          </cell>
        </row>
        <row r="173">
          <cell r="A173" t="str">
            <v>T454</v>
          </cell>
          <cell r="B173" t="str">
            <v>City Center 15: Cinema De Lux</v>
          </cell>
          <cell r="C173" t="str">
            <v>White Plains</v>
          </cell>
          <cell r="D173">
            <v>45990</v>
          </cell>
        </row>
        <row r="174">
          <cell r="A174" t="str">
            <v>T219</v>
          </cell>
          <cell r="B174" t="str">
            <v>Transit Center 18 + IMAX</v>
          </cell>
          <cell r="C174" t="str">
            <v>Williamsville</v>
          </cell>
          <cell r="D174">
            <v>49828</v>
          </cell>
        </row>
        <row r="175">
          <cell r="A175" t="str">
            <v>T711</v>
          </cell>
          <cell r="B175" t="str">
            <v>Mayfair Stadium 16</v>
          </cell>
          <cell r="C175" t="str">
            <v>Wilmington</v>
          </cell>
          <cell r="D175">
            <v>0</v>
          </cell>
        </row>
        <row r="176">
          <cell r="A176" t="str">
            <v>T569</v>
          </cell>
          <cell r="B176" t="str">
            <v>Portage Place IMAX Theatre</v>
          </cell>
          <cell r="C176" t="str">
            <v>Winnipeg</v>
          </cell>
          <cell r="D176">
            <v>0</v>
          </cell>
        </row>
        <row r="177">
          <cell r="A177" t="str">
            <v>T240</v>
          </cell>
          <cell r="B177" t="str">
            <v>Colossus Woodbridge</v>
          </cell>
          <cell r="C177" t="str">
            <v>Woodbridge</v>
          </cell>
          <cell r="D177">
            <v>78053</v>
          </cell>
        </row>
        <row r="178">
          <cell r="A178" t="str">
            <v>T832</v>
          </cell>
          <cell r="B178" t="str">
            <v>Potomac Mills 18</v>
          </cell>
          <cell r="C178" t="str">
            <v>Woodbridge</v>
          </cell>
          <cell r="D178">
            <v>60496</v>
          </cell>
        </row>
        <row r="179">
          <cell r="A179" t="str">
            <v>T876</v>
          </cell>
          <cell r="B179" t="str">
            <v>Promenade 16</v>
          </cell>
          <cell r="C179" t="str">
            <v>Woodland Hills</v>
          </cell>
          <cell r="D179">
            <v>60333</v>
          </cell>
        </row>
        <row r="180">
          <cell r="A180" t="str">
            <v>T248</v>
          </cell>
          <cell r="B180" t="str">
            <v>Cinemark 16 Woodridge + IMAX</v>
          </cell>
          <cell r="C180" t="str">
            <v>Woodridge</v>
          </cell>
          <cell r="D180">
            <v>44456</v>
          </cell>
        </row>
        <row r="181">
          <cell r="A181" t="str">
            <v>T457</v>
          </cell>
          <cell r="B181" t="str">
            <v>Showcase Cinemas Ann Arbor</v>
          </cell>
          <cell r="C181" t="str">
            <v>Ypsilanti</v>
          </cell>
          <cell r="D181">
            <v>0</v>
          </cell>
        </row>
        <row r="182">
          <cell r="A182" t="str">
            <v>T484</v>
          </cell>
          <cell r="B182" t="str">
            <v>Pathe</v>
          </cell>
          <cell r="C182" t="str">
            <v>Amsterdam</v>
          </cell>
          <cell r="D182">
            <v>52445.175296399997</v>
          </cell>
        </row>
        <row r="183">
          <cell r="A183" t="str">
            <v>T264</v>
          </cell>
          <cell r="B183" t="str">
            <v>Ankara AFM IMAX</v>
          </cell>
          <cell r="C183" t="str">
            <v>Ankara</v>
          </cell>
          <cell r="D183">
            <v>0</v>
          </cell>
        </row>
        <row r="184">
          <cell r="A184" t="str">
            <v>T592</v>
          </cell>
          <cell r="B184" t="str">
            <v>SKYCITY IMAX Queen Street</v>
          </cell>
          <cell r="C184" t="str">
            <v>Auckland</v>
          </cell>
          <cell r="D184">
            <v>35136.601842000004</v>
          </cell>
        </row>
        <row r="185">
          <cell r="A185" t="str">
            <v>T231</v>
          </cell>
          <cell r="B185" t="str">
            <v>KrungSri IMAX Paragon CinePlex</v>
          </cell>
          <cell r="C185" t="str">
            <v>Bangkok</v>
          </cell>
          <cell r="D185">
            <v>0</v>
          </cell>
        </row>
        <row r="186">
          <cell r="A186" t="str">
            <v>T442</v>
          </cell>
          <cell r="B186" t="str">
            <v>Megapark</v>
          </cell>
          <cell r="C186" t="str">
            <v>Barakaldo</v>
          </cell>
          <cell r="D186">
            <v>16755.070668</v>
          </cell>
        </row>
        <row r="187">
          <cell r="A187" t="str">
            <v>T641</v>
          </cell>
          <cell r="B187" t="str">
            <v>Beijing Shijingshan Wanda</v>
          </cell>
          <cell r="C187" t="str">
            <v>Beijing</v>
          </cell>
          <cell r="D187">
            <v>0</v>
          </cell>
        </row>
        <row r="188">
          <cell r="A188" t="str">
            <v>T429</v>
          </cell>
          <cell r="B188" t="str">
            <v>Beijing UME Cineplex</v>
          </cell>
          <cell r="C188" t="str">
            <v>Beijing</v>
          </cell>
          <cell r="D188">
            <v>0</v>
          </cell>
        </row>
        <row r="189">
          <cell r="A189" t="str">
            <v>T417</v>
          </cell>
          <cell r="B189" t="str">
            <v>China National Film Museum</v>
          </cell>
          <cell r="C189" t="str">
            <v>Beijing</v>
          </cell>
          <cell r="D189">
            <v>0</v>
          </cell>
        </row>
        <row r="190">
          <cell r="A190" t="str">
            <v>T152</v>
          </cell>
          <cell r="B190" t="str">
            <v>Berlin Cinestar</v>
          </cell>
          <cell r="C190" t="str">
            <v>Berlin</v>
          </cell>
          <cell r="D190">
            <v>0</v>
          </cell>
        </row>
        <row r="191">
          <cell r="A191" t="str">
            <v>T359</v>
          </cell>
          <cell r="B191" t="str">
            <v>Birmingham IMAX - Millennium Point</v>
          </cell>
          <cell r="C191" t="str">
            <v>Birmingham</v>
          </cell>
          <cell r="D191">
            <v>64794.433747199997</v>
          </cell>
        </row>
        <row r="192">
          <cell r="A192" t="str">
            <v>T605</v>
          </cell>
          <cell r="B192" t="str">
            <v>Centro Commercial Plaza de las Americas</v>
          </cell>
          <cell r="C192" t="str">
            <v>Bogota</v>
          </cell>
          <cell r="D192">
            <v>0</v>
          </cell>
        </row>
        <row r="193">
          <cell r="A193" t="str">
            <v>T026</v>
          </cell>
          <cell r="B193" t="str">
            <v>National Media Museum IMAX Bradford</v>
          </cell>
          <cell r="C193" t="str">
            <v>Bradford</v>
          </cell>
          <cell r="D193">
            <v>34779.074000000008</v>
          </cell>
        </row>
        <row r="194">
          <cell r="A194" t="str">
            <v>T392</v>
          </cell>
          <cell r="B194" t="str">
            <v>Cinema City Arena IMAX</v>
          </cell>
          <cell r="C194" t="str">
            <v>Budapest</v>
          </cell>
          <cell r="D194">
            <v>0</v>
          </cell>
        </row>
        <row r="195">
          <cell r="A195" t="str">
            <v>T479</v>
          </cell>
          <cell r="B195" t="str">
            <v>IMAX Theatre Center Norte NAM</v>
          </cell>
          <cell r="C195" t="str">
            <v>Buenos Aires</v>
          </cell>
          <cell r="D195">
            <v>0</v>
          </cell>
        </row>
        <row r="196">
          <cell r="A196" t="str">
            <v>T639</v>
          </cell>
          <cell r="B196" t="str">
            <v>Changchun</v>
          </cell>
          <cell r="C196" t="str">
            <v>Changchun</v>
          </cell>
          <cell r="D196">
            <v>0</v>
          </cell>
        </row>
        <row r="197">
          <cell r="A197" t="str">
            <v>T640</v>
          </cell>
          <cell r="B197" t="str">
            <v>Changsha</v>
          </cell>
          <cell r="C197" t="str">
            <v>Changsha</v>
          </cell>
          <cell r="D197">
            <v>0</v>
          </cell>
        </row>
        <row r="198">
          <cell r="A198" t="str">
            <v>T561</v>
          </cell>
          <cell r="B198" t="str">
            <v>Cinemex Diana</v>
          </cell>
          <cell r="C198" t="str">
            <v>Cuernavaca</v>
          </cell>
          <cell r="D198">
            <v>0</v>
          </cell>
        </row>
        <row r="199">
          <cell r="A199" t="str">
            <v>T491</v>
          </cell>
          <cell r="B199" t="str">
            <v>CGV Daegu</v>
          </cell>
          <cell r="C199" t="str">
            <v>Daegu</v>
          </cell>
          <cell r="D199">
            <v>0</v>
          </cell>
        </row>
        <row r="200">
          <cell r="A200" t="str">
            <v>T406</v>
          </cell>
          <cell r="B200" t="str">
            <v>Dongguan Wanda Theatre</v>
          </cell>
          <cell r="C200" t="str">
            <v>Dongguan</v>
          </cell>
          <cell r="D200">
            <v>0</v>
          </cell>
        </row>
        <row r="201">
          <cell r="A201" t="str">
            <v>T437</v>
          </cell>
          <cell r="B201" t="str">
            <v>Grand Megaplex 21 + IMAX</v>
          </cell>
          <cell r="C201" t="str">
            <v>Dubai</v>
          </cell>
          <cell r="D201">
            <v>0</v>
          </cell>
        </row>
        <row r="202">
          <cell r="A202" t="str">
            <v>T315</v>
          </cell>
          <cell r="B202" t="str">
            <v>Gateway IMAX</v>
          </cell>
          <cell r="C202" t="str">
            <v>Durban</v>
          </cell>
          <cell r="D202">
            <v>0</v>
          </cell>
        </row>
        <row r="203">
          <cell r="A203" t="str">
            <v>T303</v>
          </cell>
          <cell r="B203" t="str">
            <v>Glasgow Science Centre IMAX Cinema</v>
          </cell>
          <cell r="C203" t="str">
            <v>Glasgow</v>
          </cell>
          <cell r="D203">
            <v>63827.397232000003</v>
          </cell>
        </row>
        <row r="204">
          <cell r="A204" t="str">
            <v>T761</v>
          </cell>
          <cell r="B204" t="str">
            <v>Odeon Greenwich</v>
          </cell>
          <cell r="C204" t="str">
            <v>Greenwich</v>
          </cell>
          <cell r="D204">
            <v>58792.8058752</v>
          </cell>
        </row>
        <row r="205">
          <cell r="A205" t="str">
            <v>T498</v>
          </cell>
          <cell r="B205" t="str">
            <v>Cinepolis Galerias</v>
          </cell>
          <cell r="C205" t="str">
            <v>Guadalajara</v>
          </cell>
          <cell r="D205">
            <v>0</v>
          </cell>
        </row>
        <row r="206">
          <cell r="A206" t="str">
            <v>T485</v>
          </cell>
          <cell r="B206" t="str">
            <v>Pradera Concepcion</v>
          </cell>
          <cell r="C206" t="str">
            <v>Guatemala City</v>
          </cell>
          <cell r="D206">
            <v>0</v>
          </cell>
        </row>
        <row r="207">
          <cell r="A207" t="str">
            <v>T402</v>
          </cell>
          <cell r="B207" t="str">
            <v>Malecon 2000 IMAX</v>
          </cell>
          <cell r="C207" t="str">
            <v>Guayaquil</v>
          </cell>
          <cell r="D207">
            <v>0</v>
          </cell>
        </row>
        <row r="208">
          <cell r="A208" t="str">
            <v>T565</v>
          </cell>
          <cell r="B208" t="str">
            <v>Globus Max IMAX Theatre</v>
          </cell>
          <cell r="C208" t="str">
            <v>Haifa</v>
          </cell>
          <cell r="D208">
            <v>0</v>
          </cell>
        </row>
        <row r="209">
          <cell r="A209" t="str">
            <v>T470</v>
          </cell>
          <cell r="B209" t="str">
            <v>UA MegaBox IMAX Theatre</v>
          </cell>
          <cell r="C209" t="str">
            <v>Hong Kong</v>
          </cell>
          <cell r="D209">
            <v>0</v>
          </cell>
        </row>
        <row r="210">
          <cell r="A210" t="str">
            <v>T360</v>
          </cell>
          <cell r="B210" t="str">
            <v>Prasad IMAX Theatre</v>
          </cell>
          <cell r="C210" t="str">
            <v>Hyderabad</v>
          </cell>
          <cell r="D210">
            <v>0</v>
          </cell>
        </row>
        <row r="211">
          <cell r="A211" t="str">
            <v>T490</v>
          </cell>
          <cell r="B211" t="str">
            <v>CGV Ilsan</v>
          </cell>
          <cell r="C211" t="str">
            <v>Ilsan</v>
          </cell>
          <cell r="D211">
            <v>19823.598455399999</v>
          </cell>
        </row>
        <row r="212">
          <cell r="A212" t="str">
            <v>T305</v>
          </cell>
          <cell r="B212" t="str">
            <v>AFM IMAX Istinye Park</v>
          </cell>
          <cell r="C212" t="str">
            <v>Istinye - Istanbul</v>
          </cell>
          <cell r="D212">
            <v>0</v>
          </cell>
        </row>
        <row r="213">
          <cell r="A213" t="str">
            <v>T031</v>
          </cell>
          <cell r="B213" t="str">
            <v>Keong Emas IMAX Theatre</v>
          </cell>
          <cell r="C213" t="str">
            <v>Jakarta</v>
          </cell>
          <cell r="D213">
            <v>0</v>
          </cell>
        </row>
        <row r="214">
          <cell r="A214" t="str">
            <v>T380</v>
          </cell>
          <cell r="B214" t="str">
            <v>Orange IMAX Katowice</v>
          </cell>
          <cell r="C214" t="str">
            <v>Katowice</v>
          </cell>
          <cell r="D214">
            <v>0</v>
          </cell>
        </row>
        <row r="215">
          <cell r="A215" t="str">
            <v>T469</v>
          </cell>
          <cell r="B215" t="str">
            <v>Port Cinema IMAX Theatre</v>
          </cell>
          <cell r="C215" t="str">
            <v>Kazan</v>
          </cell>
          <cell r="D215">
            <v>0</v>
          </cell>
        </row>
        <row r="216">
          <cell r="A216" t="str">
            <v>T594</v>
          </cell>
          <cell r="B216" t="str">
            <v>Utel IMAX</v>
          </cell>
          <cell r="C216" t="str">
            <v>Kiev</v>
          </cell>
          <cell r="D216">
            <v>13959.414120000001</v>
          </cell>
        </row>
        <row r="217">
          <cell r="A217" t="str">
            <v>T423</v>
          </cell>
          <cell r="B217" t="str">
            <v>Sumurai Ent. &amp; Aerens Dev. #2</v>
          </cell>
          <cell r="C217" t="str">
            <v>Kolkata</v>
          </cell>
          <cell r="D217">
            <v>0</v>
          </cell>
        </row>
        <row r="218">
          <cell r="A218" t="str">
            <v>T281</v>
          </cell>
          <cell r="B218" t="str">
            <v>Orange IMAX Krakow</v>
          </cell>
          <cell r="C218" t="str">
            <v>Krakow</v>
          </cell>
          <cell r="D218">
            <v>0</v>
          </cell>
        </row>
        <row r="219">
          <cell r="A219" t="str">
            <v>T386</v>
          </cell>
          <cell r="B219" t="str">
            <v>Orange IMAX Manufaktura Lodz</v>
          </cell>
          <cell r="C219" t="str">
            <v>Lodz</v>
          </cell>
          <cell r="D219">
            <v>0</v>
          </cell>
        </row>
        <row r="220">
          <cell r="A220" t="str">
            <v>T195</v>
          </cell>
          <cell r="B220" t="str">
            <v>BFI</v>
          </cell>
          <cell r="C220" t="str">
            <v>London</v>
          </cell>
          <cell r="D220">
            <v>200253.16080000001</v>
          </cell>
        </row>
        <row r="221">
          <cell r="A221" t="str">
            <v>T441</v>
          </cell>
          <cell r="B221" t="str">
            <v>Plaza Mayor</v>
          </cell>
          <cell r="C221" t="str">
            <v>Malaga</v>
          </cell>
          <cell r="D221">
            <v>12215.629079999999</v>
          </cell>
        </row>
        <row r="222">
          <cell r="A222" t="str">
            <v>T253</v>
          </cell>
          <cell r="B222" t="str">
            <v>Manchester IMAX @ The Printworks</v>
          </cell>
          <cell r="C222" t="str">
            <v>Manchester</v>
          </cell>
          <cell r="D222">
            <v>103093.91936</v>
          </cell>
        </row>
        <row r="223">
          <cell r="A223" t="str">
            <v>T446</v>
          </cell>
          <cell r="B223" t="str">
            <v>San Miguel Coca-Cola IMAX Theatre</v>
          </cell>
          <cell r="C223" t="str">
            <v>Manila</v>
          </cell>
          <cell r="D223">
            <v>27565.322240000001</v>
          </cell>
        </row>
        <row r="224">
          <cell r="A224" t="str">
            <v>T750</v>
          </cell>
          <cell r="B224" t="str">
            <v>Highpoint Hoyts IMAX</v>
          </cell>
          <cell r="C224" t="str">
            <v>Melbourne</v>
          </cell>
          <cell r="D224">
            <v>26685.521355739998</v>
          </cell>
        </row>
        <row r="225">
          <cell r="A225" t="str">
            <v>T107</v>
          </cell>
          <cell r="B225" t="str">
            <v>IMAX Melbourne</v>
          </cell>
          <cell r="C225" t="str">
            <v>Melbourne</v>
          </cell>
          <cell r="D225">
            <v>99822.517896320001</v>
          </cell>
        </row>
        <row r="226">
          <cell r="A226" t="str">
            <v>T562</v>
          </cell>
          <cell r="B226" t="str">
            <v>Sol del Nino</v>
          </cell>
          <cell r="C226" t="str">
            <v>Mexicali</v>
          </cell>
          <cell r="D226">
            <v>0</v>
          </cell>
        </row>
        <row r="227">
          <cell r="A227" t="str">
            <v>T462</v>
          </cell>
          <cell r="B227" t="str">
            <v>Cinepolis Perisur</v>
          </cell>
          <cell r="C227" t="str">
            <v>Mexico City</v>
          </cell>
          <cell r="D227">
            <v>0</v>
          </cell>
        </row>
        <row r="228">
          <cell r="A228" t="str">
            <v>T464</v>
          </cell>
          <cell r="B228" t="str">
            <v>Cinepolis Universidad</v>
          </cell>
          <cell r="C228" t="str">
            <v>Mexico City</v>
          </cell>
          <cell r="D228">
            <v>0</v>
          </cell>
        </row>
        <row r="229">
          <cell r="A229" t="str">
            <v>T463</v>
          </cell>
          <cell r="B229" t="str">
            <v>Cinepolis Galerias Valle Oriente</v>
          </cell>
          <cell r="C229" t="str">
            <v>Monterrey</v>
          </cell>
          <cell r="D229">
            <v>0</v>
          </cell>
        </row>
        <row r="230">
          <cell r="A230" t="str">
            <v>T767</v>
          </cell>
          <cell r="B230" t="str">
            <v>Kinostar de Lux Mega Belaya Dacha NY NY</v>
          </cell>
          <cell r="C230" t="str">
            <v>Moscow</v>
          </cell>
          <cell r="D230">
            <v>11782.8</v>
          </cell>
        </row>
        <row r="231">
          <cell r="A231" t="str">
            <v>T401</v>
          </cell>
          <cell r="B231" t="str">
            <v>Nescafe IMAX</v>
          </cell>
          <cell r="C231" t="str">
            <v>Moscow</v>
          </cell>
          <cell r="D231">
            <v>0</v>
          </cell>
        </row>
        <row r="232">
          <cell r="A232" t="str">
            <v>T288</v>
          </cell>
          <cell r="B232" t="str">
            <v>CineCitta Multiplexkino</v>
          </cell>
          <cell r="C232" t="str">
            <v>Nuremberg</v>
          </cell>
          <cell r="D232">
            <v>0</v>
          </cell>
        </row>
        <row r="233">
          <cell r="A233" t="str">
            <v>T440</v>
          </cell>
          <cell r="B233" t="str">
            <v>Los Prados</v>
          </cell>
          <cell r="C233" t="str">
            <v>Oviedo</v>
          </cell>
          <cell r="D233">
            <v>12166.229232</v>
          </cell>
        </row>
        <row r="234">
          <cell r="A234" t="str">
            <v>T183</v>
          </cell>
          <cell r="B234" t="str">
            <v>Gaumont Disney Village</v>
          </cell>
          <cell r="C234" t="str">
            <v>Paris</v>
          </cell>
          <cell r="D234">
            <v>0</v>
          </cell>
        </row>
        <row r="235">
          <cell r="A235" t="str">
            <v>T749</v>
          </cell>
          <cell r="B235" t="str">
            <v>Carousel Hoyts IMAX</v>
          </cell>
          <cell r="C235" t="str">
            <v>Perth</v>
          </cell>
          <cell r="D235">
            <v>39279.756673889999</v>
          </cell>
        </row>
        <row r="236">
          <cell r="A236" t="str">
            <v>T340</v>
          </cell>
          <cell r="B236" t="str">
            <v>Poznan IMAX</v>
          </cell>
          <cell r="C236" t="str">
            <v>Poznan</v>
          </cell>
          <cell r="D236">
            <v>0</v>
          </cell>
        </row>
        <row r="237">
          <cell r="A237" t="str">
            <v>T330</v>
          </cell>
          <cell r="B237" t="str">
            <v>Oskar IMAX - Palace Flora</v>
          </cell>
          <cell r="C237" t="str">
            <v>Prague</v>
          </cell>
          <cell r="D237">
            <v>0</v>
          </cell>
        </row>
        <row r="238">
          <cell r="A238" t="str">
            <v>T316</v>
          </cell>
          <cell r="B238" t="str">
            <v>Menlyn IMAX</v>
          </cell>
          <cell r="C238" t="str">
            <v>Pretoria</v>
          </cell>
          <cell r="D238">
            <v>0</v>
          </cell>
        </row>
        <row r="239">
          <cell r="A239" t="str">
            <v>T583</v>
          </cell>
          <cell r="B239" t="str">
            <v xml:space="preserve">CGV Seomyun </v>
          </cell>
          <cell r="C239" t="str">
            <v>Pusan</v>
          </cell>
          <cell r="D239">
            <v>0</v>
          </cell>
        </row>
        <row r="240">
          <cell r="A240" t="str">
            <v>T426</v>
          </cell>
          <cell r="B240" t="str">
            <v>Cinepolis Zentrika Santa Fe</v>
          </cell>
          <cell r="C240" t="str">
            <v>Santa Fe</v>
          </cell>
          <cell r="D240">
            <v>0</v>
          </cell>
        </row>
        <row r="241">
          <cell r="A241" t="str">
            <v>T587</v>
          </cell>
          <cell r="B241" t="str">
            <v>Bourbon Shopping Center</v>
          </cell>
          <cell r="C241" t="str">
            <v>Sao Paolo</v>
          </cell>
          <cell r="D241">
            <v>0</v>
          </cell>
        </row>
        <row r="242">
          <cell r="A242" t="str">
            <v>T488</v>
          </cell>
          <cell r="B242" t="str">
            <v>CGV Wangsipni</v>
          </cell>
          <cell r="C242" t="str">
            <v>Seoul</v>
          </cell>
          <cell r="D242">
            <v>28408.217763419998</v>
          </cell>
        </row>
        <row r="243">
          <cell r="A243" t="str">
            <v>T489</v>
          </cell>
          <cell r="B243" t="str">
            <v xml:space="preserve">CGV Yongsan </v>
          </cell>
          <cell r="C243" t="str">
            <v>Seoul</v>
          </cell>
          <cell r="D243">
            <v>45481.942652849997</v>
          </cell>
        </row>
        <row r="244">
          <cell r="A244" t="str">
            <v>T432</v>
          </cell>
          <cell r="B244" t="str">
            <v>Shanghai Peace IMAX</v>
          </cell>
          <cell r="C244" t="str">
            <v>Shanghai</v>
          </cell>
          <cell r="D244">
            <v>0</v>
          </cell>
        </row>
        <row r="245">
          <cell r="A245" t="str">
            <v>T327</v>
          </cell>
          <cell r="B245" t="str">
            <v>Mtel IMAX</v>
          </cell>
          <cell r="C245" t="str">
            <v>Sofia</v>
          </cell>
          <cell r="D245">
            <v>0</v>
          </cell>
        </row>
        <row r="246">
          <cell r="A246" t="str">
            <v>T598</v>
          </cell>
          <cell r="B246" t="str">
            <v>Coca-Cola IMAX Kinostar City</v>
          </cell>
          <cell r="C246" t="str">
            <v>St. Petersburg</v>
          </cell>
          <cell r="D246">
            <v>0</v>
          </cell>
        </row>
        <row r="247">
          <cell r="A247" t="str">
            <v>T553</v>
          </cell>
          <cell r="B247" t="str">
            <v>Suzhou Science &amp; Cultural Arts Center</v>
          </cell>
          <cell r="C247" t="str">
            <v>Suzhou</v>
          </cell>
          <cell r="D247">
            <v>0</v>
          </cell>
        </row>
        <row r="248">
          <cell r="A248" t="str">
            <v>T751</v>
          </cell>
          <cell r="B248" t="str">
            <v>Entertainment Quarter Hoyts IMAX</v>
          </cell>
          <cell r="C248" t="str">
            <v>Sydney</v>
          </cell>
          <cell r="D248">
            <v>30741.872024869997</v>
          </cell>
        </row>
        <row r="249">
          <cell r="A249" t="str">
            <v>T111</v>
          </cell>
          <cell r="B249" t="str">
            <v>LG IMAX Theatre Sydney</v>
          </cell>
          <cell r="C249" t="str">
            <v>Sydney</v>
          </cell>
          <cell r="D249">
            <v>121745.94403347999</v>
          </cell>
        </row>
        <row r="250">
          <cell r="A250" t="str">
            <v>T366</v>
          </cell>
          <cell r="B250" t="str">
            <v>Samsung IMAX Theatre Miramar Cinemas</v>
          </cell>
          <cell r="C250" t="str">
            <v>Taipei</v>
          </cell>
          <cell r="D250">
            <v>32902.326345000001</v>
          </cell>
        </row>
        <row r="251">
          <cell r="A251" t="str">
            <v>T773</v>
          </cell>
          <cell r="B251" t="str">
            <v>Vieshow</v>
          </cell>
          <cell r="C251" t="str">
            <v>Taipei</v>
          </cell>
          <cell r="D251">
            <v>44864.7192</v>
          </cell>
        </row>
        <row r="252">
          <cell r="A252" t="str">
            <v>T499</v>
          </cell>
          <cell r="B252" t="str">
            <v>Cinepolis Galerias Metepec</v>
          </cell>
          <cell r="C252" t="str">
            <v>Toluca</v>
          </cell>
          <cell r="D252">
            <v>0</v>
          </cell>
        </row>
        <row r="253">
          <cell r="A253" t="str">
            <v>T607</v>
          </cell>
          <cell r="B253" t="str">
            <v>Torreon IMAX Cinemas Martinez</v>
          </cell>
          <cell r="C253" t="str">
            <v>Torreon</v>
          </cell>
          <cell r="D253">
            <v>0</v>
          </cell>
        </row>
        <row r="254">
          <cell r="A254" t="str">
            <v>T428</v>
          </cell>
          <cell r="B254" t="str">
            <v>Cinepolis Las Americas IMAX Acuario de Veracruz</v>
          </cell>
          <cell r="C254" t="str">
            <v>Veracruz</v>
          </cell>
          <cell r="D254">
            <v>0</v>
          </cell>
        </row>
        <row r="255">
          <cell r="A255" t="str">
            <v>T308</v>
          </cell>
          <cell r="B255" t="str">
            <v>Orange IMAX Warszawa</v>
          </cell>
          <cell r="C255" t="str">
            <v>Warsaw</v>
          </cell>
          <cell r="D255">
            <v>0</v>
          </cell>
        </row>
        <row r="256">
          <cell r="A256" t="str">
            <v>T760</v>
          </cell>
          <cell r="B256" t="str">
            <v>Odeon Wimbledon</v>
          </cell>
          <cell r="C256" t="str">
            <v>Wimbledon</v>
          </cell>
          <cell r="D256">
            <v>65272.450400000002</v>
          </cell>
        </row>
        <row r="257">
          <cell r="A257" t="str">
            <v>T604</v>
          </cell>
          <cell r="B257" t="str">
            <v>Studio City Wuhan</v>
          </cell>
          <cell r="C257" t="str">
            <v>Wuhan</v>
          </cell>
          <cell r="D257">
            <v>0</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 Cash Flow Oct 14 Budget"/>
      <sheetName val="Imax Costs Oct 14 Budget"/>
      <sheetName val="DKP Costs  Oct 14 Budget"/>
      <sheetName val="Outside Costs Oct 14 Budget"/>
      <sheetName val="DKP INVOICES"/>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p lease"/>
      <sheetName val="OL rent_  Addtn'l rent"/>
      <sheetName val="maint"/>
      <sheetName val="fin inc"/>
      <sheetName val="maint - reconciliation"/>
      <sheetName val="Adtnk rent"/>
      <sheetName val="Notes"/>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TIME"/>
      <sheetName val="Sum Q1 04"/>
      <sheetName val="SumMar04"/>
      <sheetName val="SumFeb04"/>
      <sheetName val="SumJan04"/>
      <sheetName val="Graph Data Curr Yr"/>
    </sheetNames>
    <sheetDataSet>
      <sheetData sheetId="0"/>
      <sheetData sheetId="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cker"/>
      <sheetName val="Summary"/>
      <sheetName val="By exec"/>
      <sheetName val="by currency"/>
      <sheetName val="CDN by exec"/>
      <sheetName val="USD by exec"/>
      <sheetName val="Essbase Retrieves ===&gt;"/>
      <sheetName val="Budget Cube"/>
      <sheetName val="A704"/>
      <sheetName val="Salary Cube"/>
    </sheetNames>
    <sheetDataSet>
      <sheetData sheetId="0" refreshError="1">
        <row r="8">
          <cell r="AB8" t="str">
            <v>6+6F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at Ops detail Curr Yr"/>
      <sheetName val="Theatre Ops"/>
      <sheetName val="Other detail Curr Yr"/>
      <sheetName val="P&amp;L"/>
      <sheetName val="Other Other"/>
      <sheetName val="&lt;===3+9F support"/>
      <sheetName val="Kicker"/>
      <sheetName val="High level graph Curr Yr"/>
      <sheetName val="P&amp;L detail Curr Yr"/>
      <sheetName val="Sys Rev Graph Curr Yr"/>
      <sheetName val="Sys Marg Graph Curr Yr"/>
      <sheetName val="Systems detail Curr Yr"/>
      <sheetName val="Installations Curr Yr"/>
      <sheetName val="Film  Graph Curr Yr"/>
      <sheetName val="Film Dist graph Curr yr"/>
      <sheetName val="Film Dist by Acct Curr Yr"/>
      <sheetName val="Film detail Curr Yr"/>
      <sheetName val="O&amp;O Graph Qtr Curr yr"/>
      <sheetName val="O&amp;O Graph YTD Curr yr"/>
      <sheetName val="Contr Exp graph Curr Yr"/>
      <sheetName val="Contr exp graph 2 Curr Yr"/>
      <sheetName val="SG&amp;A detail Curr Yr"/>
      <sheetName val="Cash graph Curr Yr"/>
      <sheetName val="High level graph Pr Yr"/>
      <sheetName val="P&amp;L detail Pr Yr"/>
      <sheetName val="Sys Rev Graph Pr Yr"/>
      <sheetName val="Sys Marg Graph Pr Yr"/>
      <sheetName val="Systems detail Pr Yr"/>
      <sheetName val="Installations Curr Yr Pr Yr"/>
      <sheetName val="Film  Graph Pr Yr"/>
      <sheetName val="Film Dist graph Pr Yr"/>
      <sheetName val="Film Dist by Acct Pr Yr"/>
      <sheetName val="Film detail Pr Yr"/>
      <sheetName val="O&amp;O Graph Pr Yr"/>
      <sheetName val="Theat Ops detail Pr Yr"/>
      <sheetName val="Other detail Pr Yr"/>
      <sheetName val="Contr Exp graph Pr Yr"/>
      <sheetName val="Contr exp graph 2 Pr Yr"/>
      <sheetName val="SG&amp;A detail Pr Yr"/>
      <sheetName val="Table of Contents"/>
      <sheetName val="Cover"/>
      <sheetName val="Installation Detail Curr Yr"/>
      <sheetName val="SG&amp;A"/>
      <sheetName val="Film Dist"/>
      <sheetName val="Film Dist Acct Detail"/>
      <sheetName val="SG&amp;A by Exec"/>
      <sheetName val="Film Dist Commissions"/>
      <sheetName val="Graph Data Curr Yr"/>
      <sheetName val="Graph Data Prior Yr"/>
      <sheetName val="Absorption detail curr yr"/>
      <sheetName val="Installation Detail Pr Yr"/>
      <sheetName val="Installs detai Curr Yr vs Pr Yr"/>
      <sheetName val="Absorp curr yr vs pr yr"/>
      <sheetName val="Absorption Detail Pr Yr"/>
      <sheetName val="Cash Flow"/>
    </sheetNames>
    <sheetDataSet>
      <sheetData sheetId="0" refreshError="1"/>
      <sheetData sheetId="1" refreshError="1"/>
      <sheetData sheetId="2" refreshError="1"/>
      <sheetData sheetId="3" refreshError="1"/>
      <sheetData sheetId="4" refreshError="1"/>
      <sheetData sheetId="5" refreshError="1"/>
      <sheetData sheetId="6" refreshError="1">
        <row r="19">
          <cell r="AA19" t="str">
            <v>2004</v>
          </cell>
        </row>
        <row r="24">
          <cell r="AD24" t="str">
            <v>Budget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QTR GM Analysis Board"/>
      <sheetName val="YTD GM Analysis Board"/>
      <sheetName val="Bal St Board"/>
      <sheetName val="Cash Flow Board"/>
      <sheetName val="St. of Ops Bud Board"/>
      <sheetName val="QTR GM Analysis Bud Board"/>
      <sheetName val="YTD GM Analysis Bud Board"/>
      <sheetName val="SG&amp;A Retrieve"/>
    </sheetNames>
    <sheetDataSet>
      <sheetData sheetId="0" refreshError="1"/>
      <sheetData sheetId="1" refreshError="1"/>
      <sheetData sheetId="2" refreshError="1"/>
      <sheetData sheetId="3" refreshError="1"/>
      <sheetData sheetId="4" refreshError="1">
        <row r="15">
          <cell r="AA15" t="str">
            <v>Qtr4</v>
          </cell>
        </row>
        <row r="17">
          <cell r="AA17">
            <v>31</v>
          </cell>
        </row>
        <row r="19">
          <cell r="AA19" t="str">
            <v>9+3F</v>
          </cell>
        </row>
        <row r="20">
          <cell r="AA20" t="str">
            <v>Act vs 9+3F</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BO Cover"/>
      <sheetName val="EBITDA"/>
      <sheetName val="Sponsor LBO"/>
      <sheetName val="Studio Cover"/>
      <sheetName val="Studio DCF"/>
      <sheetName val="Key Assumptions"/>
      <sheetName val="Film Type Summary"/>
      <sheetName val="CF Timing"/>
      <sheetName val="Box"/>
      <sheetName val="Studio Home Video"/>
      <sheetName val="Studio Pay TV"/>
      <sheetName val="Studio Free TV"/>
      <sheetName val="Front Page"/>
      <sheetName val="Op Model Cover"/>
      <sheetName val="Consol IS"/>
      <sheetName val="Summary"/>
      <sheetName val="Systems Assump"/>
      <sheetName val="Unit Sales"/>
      <sheetName val="Network"/>
      <sheetName val="DMR"/>
      <sheetName val="New Films Summary"/>
      <sheetName val="Film Summary"/>
      <sheetName val="New Films"/>
      <sheetName val="New Films CF Timing"/>
      <sheetName val="New Films Home Video"/>
      <sheetName val="New Films Pay &amp; Free TV"/>
      <sheetName val="Cash Flow"/>
      <sheetName val="D&amp;A"/>
      <sheetName val="NIL"/>
      <sheetName val="Operations Model&gt;&gt;&gt;"/>
      <sheetName val="JV Analysis"/>
      <sheetName val="Studio Slots"/>
      <sheetName val="JV (film) deal"/>
      <sheetName val="JV (digital) deal"/>
      <sheetName val="Systems Detail Assump"/>
      <sheetName val="Library Films"/>
      <sheetName val="Installs"/>
      <sheetName val="Brad summary"/>
      <sheetName val="Signings comparison"/>
      <sheetName val="Non DMR"/>
      <sheetName val="Film Cash"/>
      <sheetName val="Deferred Revenue"/>
      <sheetName val="Backlog Summary"/>
      <sheetName val="Other Systems"/>
      <sheetName val="Backlog GT"/>
      <sheetName val="Backlog SR"/>
      <sheetName val="Backlog MPX"/>
      <sheetName val="Settlements &amp; Absorp"/>
      <sheetName val="New GT STL"/>
      <sheetName val="Upgrade"/>
      <sheetName val="New SR"/>
      <sheetName val="New MPX"/>
      <sheetName val="New MPXR"/>
      <sheetName val="3D Digital"/>
      <sheetName val="JV film"/>
      <sheetName val="JV digital"/>
      <sheetName val="Upfronts -Revenue vs. Cash"/>
      <sheetName val="Upf 2006B"/>
      <sheetName val="Upf 2004A 2005A"/>
      <sheetName val="2005 Signings"/>
      <sheetName val="Act Fcst P&amp;L"/>
      <sheetName val="Existing JVs"/>
      <sheetName val="2005 2006 Libr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6">
          <cell r="D6">
            <v>0.1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Football Chart"/>
      <sheetName val="Summary IS"/>
      <sheetName val="Sources &amp; Uses"/>
      <sheetName val="DCF"/>
      <sheetName val="LBO Returns"/>
      <sheetName val="DCF Sensitivities"/>
      <sheetName val="Dividend Recap"/>
      <sheetName val="Sponsor Dividend Recap"/>
      <sheetName val="IPO"/>
      <sheetName val="Sponsor Analysis"/>
      <sheetName val="ADCO Model v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to tabs"/>
      <sheetName val="Summary Page"/>
      <sheetName val="Front Page"/>
      <sheetName val="P&amp;L"/>
      <sheetName val="EBITDA"/>
      <sheetName val="Unit Sales"/>
      <sheetName val="JV digital deal"/>
      <sheetName val="JV AMC"/>
      <sheetName val="JV Regal"/>
      <sheetName val="DMR Curr Yr"/>
      <sheetName val="STOP"/>
      <sheetName val="Install by status"/>
      <sheetName val="Backlog Dec 2008"/>
      <sheetName val="Theatres showing DMR"/>
      <sheetName val="DMR per system"/>
      <sheetName val="DMR cos"/>
      <sheetName val="DMR Spillover"/>
      <sheetName val="DMR rev"/>
      <sheetName val="DMR theatres act"/>
      <sheetName val="VPF"/>
      <sheetName val="Network size"/>
      <sheetName val="Digital deferrals"/>
      <sheetName val="Other STL"/>
      <sheetName val="JV film deal"/>
      <sheetName val="Total Film Dist"/>
      <sheetName val="New releases"/>
      <sheetName val="Existing Library"/>
      <sheetName val="Network"/>
      <sheetName val="Slippage"/>
      <sheetName val="JV Slippage"/>
      <sheetName val="Cash Tax Estimate"/>
      <sheetName val="Bal Sht Essbase"/>
      <sheetName val="Balance Sheet"/>
      <sheetName val="Inventory Proof"/>
      <sheetName val="Inventory"/>
      <sheetName val="Film Cash"/>
      <sheetName val="Cash Flow"/>
      <sheetName val="Cash Flow Harv"/>
      <sheetName val="YTD Sep upfr"/>
      <sheetName val="Deferred Revenue"/>
      <sheetName val="NIL"/>
      <sheetName val="D&amp;A"/>
      <sheetName val="Digital COS"/>
      <sheetName val="Sign to install summary"/>
      <sheetName val="Unsigned installs"/>
      <sheetName val="Systems Assump"/>
      <sheetName val="2008 Signings"/>
      <sheetName val="2007 Signings"/>
      <sheetName val="2006 Signings"/>
      <sheetName val="2005 signings"/>
      <sheetName val="2004 Signings"/>
      <sheetName val="Backlog other rev"/>
      <sheetName val="Legacy sys rev costs"/>
      <sheetName val="New GT STL"/>
      <sheetName val="Upgrade"/>
      <sheetName val="New SR"/>
      <sheetName val="New MPX"/>
      <sheetName val="Exist Net Purch MPX"/>
      <sheetName val="Exist Net Purch GT_SR"/>
      <sheetName val="3D Digital"/>
      <sheetName val="JV film"/>
      <sheetName val="JV AMC deal"/>
      <sheetName val="JV digital"/>
      <sheetName val="Existing JVs"/>
      <sheetName val="Existing Int'l JVs"/>
      <sheetName val="Act Fcst P&amp;L"/>
      <sheetName val="2009B P&amp;L"/>
      <sheetName val="LRP presented to BOD 02.13.09"/>
      <sheetName val="Model"/>
    </sheetNames>
    <sheetDataSet>
      <sheetData sheetId="0"/>
      <sheetData sheetId="1"/>
      <sheetData sheetId="2"/>
      <sheetData sheetId="3"/>
      <sheetData sheetId="4"/>
      <sheetData sheetId="5"/>
      <sheetData sheetId="6" refreshError="1">
        <row r="24">
          <cell r="G24">
            <v>360</v>
          </cell>
        </row>
      </sheetData>
      <sheetData sheetId="7" refreshError="1">
        <row r="24">
          <cell r="G24">
            <v>360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ITDA Rec"/>
      <sheetName val="DMR Rec"/>
      <sheetName val="JV Rec"/>
      <sheetName val="Summary vs Sep"/>
      <sheetName val="P&amp;L vs Sep"/>
      <sheetName val="Assump vs Sep"/>
      <sheetName val="Maint vs Sep"/>
      <sheetName val="rec schedules"/>
      <sheetName val="Links to tabs"/>
      <sheetName val="COVER"/>
      <sheetName val="Summary new EPS"/>
      <sheetName val="Assumptions"/>
      <sheetName val="P&amp;L new EPS"/>
      <sheetName val="EBITDA"/>
      <sheetName val="Unit Sales"/>
      <sheetName val="JV P&amp;L"/>
      <sheetName val="DMR"/>
      <sheetName val="Network"/>
      <sheetName val="STL Margin Support"/>
      <sheetName val="Maint support"/>
      <sheetName val="JV hybrids Support"/>
      <sheetName val="JV take Rate"/>
      <sheetName val="STOP"/>
      <sheetName val="Front Page"/>
      <sheetName val="Cash Flow"/>
      <sheetName val="Balance Sheet Board"/>
      <sheetName val="Balance Sheet"/>
      <sheetName val="Balance Sheet for pres"/>
      <sheetName val="Sheet1"/>
      <sheetName val="Backlog Dec 2011"/>
      <sheetName val="JV cost summary for Joe"/>
      <sheetName val="JV Calc"/>
      <sheetName val="JV GBO by circuit"/>
      <sheetName val="JV Hybrid Calc"/>
      <sheetName val="PSA"/>
      <sheetName val="Backlog other rev"/>
      <sheetName val="DMR details"/>
      <sheetName val="Summary Refinance"/>
      <sheetName val="Other STL"/>
      <sheetName val="OL"/>
      <sheetName val="Slippage"/>
      <sheetName val="Home Slippage"/>
      <sheetName val="Cash Tax Estimate"/>
      <sheetName val="Bal Sht Essbase"/>
      <sheetName val="Inventory"/>
      <sheetName val="Film Cash"/>
      <sheetName val="Deferred Revenue"/>
      <sheetName val="2011 Budget-Mthly-Current-Net"/>
      <sheetName val="P8-Bklg Summary-Final-updated"/>
      <sheetName val="NIL"/>
      <sheetName val="NIL receipts VL 2012"/>
      <sheetName val="LTAR receipts 2012"/>
      <sheetName val="NIL receipts VL"/>
      <sheetName val="LTAR receipts"/>
      <sheetName val="D&amp;A"/>
      <sheetName val="Sign to install summary"/>
      <sheetName val="Unsigned installs"/>
      <sheetName val="Signings"/>
      <sheetName val="Legacy sys rev costs"/>
      <sheetName val="Digital Upg"/>
      <sheetName val="Home"/>
      <sheetName val="4K (Sale)"/>
      <sheetName val="4K (hybrid)"/>
      <sheetName val="3D Digital"/>
      <sheetName val="Act Fcst P&amp;L"/>
      <sheetName val="StockBasedComp"/>
      <sheetName val="2011 Signings"/>
      <sheetName val="2012-2020 Signings"/>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ow r="35">
          <cell r="D35">
            <v>25</v>
          </cell>
        </row>
      </sheetData>
      <sheetData sheetId="12">
        <row r="120">
          <cell r="I120">
            <v>49386.864350459437</v>
          </cell>
        </row>
      </sheetData>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12">
          <cell r="H112">
            <v>67858.856</v>
          </cell>
        </row>
      </sheetData>
      <sheetData sheetId="24"/>
      <sheetData sheetId="25" refreshError="1"/>
      <sheetData sheetId="26"/>
      <sheetData sheetId="27" refreshError="1"/>
      <sheetData sheetId="28" refreshError="1"/>
      <sheetData sheetId="29" refreshError="1"/>
      <sheetData sheetId="30" refreshError="1"/>
      <sheetData sheetId="31">
        <row r="793">
          <cell r="D793">
            <v>400000</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3 MarkUp Cost Rept Form"/>
      <sheetName val="Rev_Exp-Budget Apr 15"/>
      <sheetName val="HP3 Rev_Exp per Cost Report"/>
      <sheetName val="Dev Budget Breakdown"/>
      <sheetName val="JV AMC"/>
      <sheetName val="JV digital deal"/>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sheetName val="Maint"/>
      <sheetName val="Sheet3"/>
      <sheetName val="HP3 MarkUp Cost Rept Form"/>
    </sheetNames>
    <sheetDataSet>
      <sheetData sheetId="0" refreshError="1"/>
      <sheetData sheetId="1" refreshError="1"/>
      <sheetData sheetId="2" refreshError="1">
        <row r="14">
          <cell r="A14" t="str">
            <v>Adachi-ku Culture Centre</v>
          </cell>
          <cell r="B14">
            <v>7464.3989999999994</v>
          </cell>
          <cell r="C14">
            <v>7140.77</v>
          </cell>
          <cell r="D14">
            <v>323.64</v>
          </cell>
          <cell r="F14">
            <v>7464.3989999999994</v>
          </cell>
          <cell r="G14">
            <v>7140.77</v>
          </cell>
          <cell r="H14">
            <v>323.64</v>
          </cell>
        </row>
        <row r="15">
          <cell r="A15" t="str">
            <v>Adlabs, Mumbai</v>
          </cell>
          <cell r="B15">
            <v>16319.07</v>
          </cell>
          <cell r="C15">
            <v>16319.07</v>
          </cell>
          <cell r="D15">
            <v>0</v>
          </cell>
          <cell r="F15">
            <v>16319.07</v>
          </cell>
          <cell r="G15">
            <v>16319.07</v>
          </cell>
          <cell r="H15">
            <v>0</v>
          </cell>
        </row>
        <row r="16">
          <cell r="A16" t="str">
            <v>Aguascalientes Mexico</v>
          </cell>
          <cell r="B16">
            <v>12919.15</v>
          </cell>
          <cell r="C16">
            <v>12919.14</v>
          </cell>
          <cell r="D16">
            <v>0.01</v>
          </cell>
          <cell r="F16">
            <v>12919.15</v>
          </cell>
          <cell r="G16">
            <v>12919.14</v>
          </cell>
          <cell r="H16">
            <v>0.01</v>
          </cell>
        </row>
        <row r="17">
          <cell r="A17" t="str">
            <v>Ahmedabad, India</v>
          </cell>
          <cell r="B17">
            <v>26680.75</v>
          </cell>
          <cell r="C17">
            <v>25598.04</v>
          </cell>
          <cell r="D17">
            <v>1082.71</v>
          </cell>
          <cell r="F17">
            <v>26680.75</v>
          </cell>
          <cell r="G17">
            <v>25598.04</v>
          </cell>
          <cell r="H17">
            <v>1082.71</v>
          </cell>
        </row>
        <row r="18">
          <cell r="A18" t="str">
            <v>Alamogordo Space Center</v>
          </cell>
          <cell r="B18">
            <v>10784.97</v>
          </cell>
          <cell r="C18">
            <v>10799.5191</v>
          </cell>
          <cell r="D18">
            <v>-14.55</v>
          </cell>
          <cell r="F18">
            <v>10784.97</v>
          </cell>
          <cell r="G18">
            <v>10799.5191</v>
          </cell>
          <cell r="H18">
            <v>-14.55</v>
          </cell>
        </row>
        <row r="19">
          <cell r="A19" t="str">
            <v>Amneville (Gaumont 2)</v>
          </cell>
          <cell r="B19">
            <v>30393.58</v>
          </cell>
          <cell r="C19">
            <v>30653.356200000002</v>
          </cell>
          <cell r="D19">
            <v>-259.79000000000002</v>
          </cell>
          <cell r="F19">
            <v>30393.58</v>
          </cell>
          <cell r="G19">
            <v>30653.356200000002</v>
          </cell>
          <cell r="H19">
            <v>-259.79000000000002</v>
          </cell>
        </row>
        <row r="20">
          <cell r="A20" t="str">
            <v>Ankara, Turkey</v>
          </cell>
          <cell r="B20">
            <v>15729.16</v>
          </cell>
          <cell r="C20">
            <v>16250</v>
          </cell>
          <cell r="D20">
            <v>-520.85</v>
          </cell>
          <cell r="F20">
            <v>15729.16</v>
          </cell>
          <cell r="G20">
            <v>16250</v>
          </cell>
          <cell r="H20">
            <v>-520.85</v>
          </cell>
        </row>
        <row r="21">
          <cell r="A21" t="str">
            <v>Aomori-Shirakami Visitor's Ctr</v>
          </cell>
          <cell r="B21">
            <v>21354.704999999998</v>
          </cell>
          <cell r="C21">
            <v>20434.05</v>
          </cell>
          <cell r="D21">
            <v>920.65</v>
          </cell>
          <cell r="F21">
            <v>21354.704999999998</v>
          </cell>
          <cell r="G21">
            <v>20434.05</v>
          </cell>
          <cell r="H21">
            <v>920.65</v>
          </cell>
        </row>
        <row r="22">
          <cell r="A22" t="str">
            <v>Atlanta Fernbank Museum of Natural Hist</v>
          </cell>
          <cell r="B22">
            <v>18700.560000000001</v>
          </cell>
          <cell r="C22">
            <v>18203.622600000002</v>
          </cell>
          <cell r="D22">
            <v>496.95</v>
          </cell>
          <cell r="F22">
            <v>18700.560000000001</v>
          </cell>
          <cell r="G22">
            <v>18203.622600000002</v>
          </cell>
          <cell r="H22">
            <v>496.95</v>
          </cell>
        </row>
        <row r="23">
          <cell r="A23" t="str">
            <v>Atlantic City, Tropicana</v>
          </cell>
          <cell r="B23">
            <v>12500.01</v>
          </cell>
          <cell r="C23">
            <v>12500.01</v>
          </cell>
          <cell r="D23">
            <v>0</v>
          </cell>
          <cell r="F23">
            <v>12500.01</v>
          </cell>
          <cell r="G23">
            <v>12500.01</v>
          </cell>
          <cell r="H23">
            <v>0</v>
          </cell>
        </row>
        <row r="24">
          <cell r="A24" t="str">
            <v>Austin-Texas State History Museum</v>
          </cell>
          <cell r="B24">
            <v>22322.22</v>
          </cell>
          <cell r="C24">
            <v>28150</v>
          </cell>
          <cell r="D24">
            <v>-5827.77</v>
          </cell>
          <cell r="F24">
            <v>22322.22</v>
          </cell>
          <cell r="G24">
            <v>28150</v>
          </cell>
          <cell r="H24">
            <v>-5827.77</v>
          </cell>
          <cell r="J24" t="str">
            <v>Training rev not received in Jan 13k</v>
          </cell>
        </row>
        <row r="25">
          <cell r="A25" t="str">
            <v>Baltimore, Maryland Upgrade</v>
          </cell>
          <cell r="B25">
            <v>24215.1</v>
          </cell>
          <cell r="C25">
            <v>23235.285900000003</v>
          </cell>
          <cell r="D25">
            <v>979.8</v>
          </cell>
          <cell r="F25">
            <v>24215.1</v>
          </cell>
          <cell r="G25">
            <v>23235.285900000003</v>
          </cell>
          <cell r="H25">
            <v>979.8</v>
          </cell>
        </row>
        <row r="26">
          <cell r="A26" t="str">
            <v>Barcelona Spain Port 2000</v>
          </cell>
          <cell r="B26">
            <v>22500</v>
          </cell>
          <cell r="C26">
            <v>23175</v>
          </cell>
          <cell r="D26">
            <v>-675</v>
          </cell>
          <cell r="F26">
            <v>22500</v>
          </cell>
          <cell r="G26">
            <v>23175</v>
          </cell>
          <cell r="H26">
            <v>-675</v>
          </cell>
        </row>
        <row r="27">
          <cell r="A27" t="str">
            <v>Baseball Cafe</v>
          </cell>
          <cell r="B27">
            <v>6181.5</v>
          </cell>
          <cell r="C27">
            <v>5915</v>
          </cell>
          <cell r="D27">
            <v>266.51</v>
          </cell>
          <cell r="F27">
            <v>6181.5</v>
          </cell>
          <cell r="G27">
            <v>5915</v>
          </cell>
          <cell r="H27">
            <v>266.51</v>
          </cell>
        </row>
        <row r="28">
          <cell r="A28" t="str">
            <v>Berlin Germany (Sony)</v>
          </cell>
          <cell r="B28">
            <v>28317.06</v>
          </cell>
          <cell r="C28">
            <v>29754.27</v>
          </cell>
          <cell r="D28">
            <v>-1437.21</v>
          </cell>
          <cell r="F28">
            <v>28317.06</v>
          </cell>
          <cell r="G28">
            <v>29754.27</v>
          </cell>
          <cell r="H28">
            <v>-1437.21</v>
          </cell>
        </row>
        <row r="29">
          <cell r="A29" t="str">
            <v>Birmingham Discovery 2000</v>
          </cell>
          <cell r="B29">
            <v>9329.67</v>
          </cell>
          <cell r="C29">
            <v>9329.6650000000009</v>
          </cell>
          <cell r="D29">
            <v>0</v>
          </cell>
          <cell r="F29">
            <v>9329.67</v>
          </cell>
          <cell r="G29">
            <v>9329.6650000000009</v>
          </cell>
          <cell r="H29">
            <v>0</v>
          </cell>
        </row>
        <row r="30">
          <cell r="A30" t="str">
            <v>Birmingham, England (Millenium Point)</v>
          </cell>
          <cell r="B30">
            <v>23993.75</v>
          </cell>
          <cell r="C30">
            <v>23993.75</v>
          </cell>
          <cell r="D30">
            <v>-0.01</v>
          </cell>
          <cell r="F30">
            <v>23993.75</v>
          </cell>
          <cell r="G30">
            <v>23993.75</v>
          </cell>
          <cell r="H30">
            <v>-0.01</v>
          </cell>
        </row>
        <row r="31">
          <cell r="A31" t="str">
            <v>Boise (Regal)</v>
          </cell>
          <cell r="B31">
            <v>9270</v>
          </cell>
          <cell r="C31">
            <v>9270</v>
          </cell>
          <cell r="D31">
            <v>0</v>
          </cell>
          <cell r="F31">
            <v>9270</v>
          </cell>
          <cell r="G31">
            <v>9270</v>
          </cell>
          <cell r="H31">
            <v>0</v>
          </cell>
        </row>
        <row r="32">
          <cell r="A32" t="str">
            <v>Boston Museum of Science</v>
          </cell>
          <cell r="B32">
            <v>15965.36</v>
          </cell>
          <cell r="C32">
            <v>22565.31</v>
          </cell>
          <cell r="D32">
            <v>-6599.95</v>
          </cell>
          <cell r="F32">
            <v>15965.36</v>
          </cell>
          <cell r="G32">
            <v>22565.31</v>
          </cell>
          <cell r="H32">
            <v>-6599.95</v>
          </cell>
          <cell r="J32" t="str">
            <v xml:space="preserve">SPP Training fee for 6.6k </v>
          </cell>
        </row>
        <row r="33">
          <cell r="A33" t="str">
            <v>Bradford Nat. Mus. Of Photo, film &amp; TV</v>
          </cell>
          <cell r="B33">
            <v>11768.94</v>
          </cell>
          <cell r="C33">
            <v>11768.94</v>
          </cell>
          <cell r="D33">
            <v>0</v>
          </cell>
          <cell r="F33">
            <v>11768.94</v>
          </cell>
          <cell r="G33">
            <v>11768.94</v>
          </cell>
          <cell r="H33">
            <v>0</v>
          </cell>
        </row>
        <row r="34">
          <cell r="A34" t="str">
            <v>Brampton - Famous Player #8</v>
          </cell>
          <cell r="B34">
            <v>12500.01</v>
          </cell>
          <cell r="C34">
            <v>12500.01</v>
          </cell>
          <cell r="D34">
            <v>0</v>
          </cell>
          <cell r="F34">
            <v>12500.01</v>
          </cell>
          <cell r="G34">
            <v>12500.01</v>
          </cell>
          <cell r="H34">
            <v>0</v>
          </cell>
        </row>
        <row r="35">
          <cell r="A35" t="str">
            <v>Branson Ozark's Discovery IMAX Theatre</v>
          </cell>
          <cell r="B35">
            <v>21002.31</v>
          </cell>
          <cell r="C35">
            <v>21096.974999999999</v>
          </cell>
          <cell r="D35">
            <v>-94.65</v>
          </cell>
          <cell r="F35">
            <v>21002.31</v>
          </cell>
          <cell r="G35">
            <v>21096.974999999999</v>
          </cell>
          <cell r="H35">
            <v>-94.65</v>
          </cell>
        </row>
        <row r="36">
          <cell r="A36" t="str">
            <v>Bratislava, Slovakia</v>
          </cell>
          <cell r="B36">
            <v>26504.6</v>
          </cell>
          <cell r="C36">
            <v>26202.6</v>
          </cell>
          <cell r="D36">
            <v>302</v>
          </cell>
          <cell r="F36">
            <v>26504.6</v>
          </cell>
          <cell r="G36">
            <v>26202.6</v>
          </cell>
          <cell r="H36">
            <v>302</v>
          </cell>
        </row>
        <row r="37">
          <cell r="A37" t="str">
            <v>Bremen, Germany</v>
          </cell>
          <cell r="B37">
            <v>0</v>
          </cell>
          <cell r="C37">
            <v>18565</v>
          </cell>
          <cell r="D37">
            <v>-18564.990000000002</v>
          </cell>
          <cell r="F37">
            <v>0</v>
          </cell>
          <cell r="G37">
            <v>18565</v>
          </cell>
          <cell r="H37">
            <v>-18564.990000000002</v>
          </cell>
          <cell r="J37" t="str">
            <v>Thetare closed in March 05</v>
          </cell>
        </row>
        <row r="38">
          <cell r="A38" t="str">
            <v>Bristol, England</v>
          </cell>
          <cell r="B38">
            <v>21871.4</v>
          </cell>
          <cell r="C38">
            <v>31721.1</v>
          </cell>
          <cell r="D38">
            <v>-9849.7000000000007</v>
          </cell>
          <cell r="F38">
            <v>21871.4</v>
          </cell>
          <cell r="G38">
            <v>31721.1</v>
          </cell>
          <cell r="H38">
            <v>-9849.7000000000007</v>
          </cell>
          <cell r="J38" t="str">
            <v>Moved to Tier 2 .Backdated the invoicing</v>
          </cell>
        </row>
        <row r="39">
          <cell r="A39" t="str">
            <v>Bruhl Phantasialand</v>
          </cell>
          <cell r="B39">
            <v>28746.240000000002</v>
          </cell>
          <cell r="C39">
            <v>28746.255000000005</v>
          </cell>
          <cell r="D39">
            <v>-0.03</v>
          </cell>
          <cell r="F39">
            <v>28746.240000000002</v>
          </cell>
          <cell r="G39">
            <v>28746.255000000005</v>
          </cell>
          <cell r="H39">
            <v>-0.03</v>
          </cell>
        </row>
        <row r="40">
          <cell r="A40" t="str">
            <v>Brussels Kinepolos</v>
          </cell>
          <cell r="B40">
            <v>10000</v>
          </cell>
          <cell r="C40">
            <v>10300</v>
          </cell>
          <cell r="D40">
            <v>-299.99</v>
          </cell>
          <cell r="F40">
            <v>10000</v>
          </cell>
          <cell r="G40">
            <v>10300</v>
          </cell>
          <cell r="H40">
            <v>-299.99</v>
          </cell>
        </row>
        <row r="41">
          <cell r="A41" t="str">
            <v>Cairo, Egypt</v>
          </cell>
          <cell r="B41">
            <v>18618.900000000001</v>
          </cell>
          <cell r="C41">
            <v>18618.900000000001</v>
          </cell>
          <cell r="D41">
            <v>0</v>
          </cell>
          <cell r="F41">
            <v>18618.900000000001</v>
          </cell>
          <cell r="G41">
            <v>18618.900000000001</v>
          </cell>
          <cell r="H41">
            <v>0</v>
          </cell>
        </row>
        <row r="42">
          <cell r="A42" t="str">
            <v>Calgary-FP #2</v>
          </cell>
          <cell r="B42">
            <v>7601.41</v>
          </cell>
          <cell r="C42">
            <v>8435.25</v>
          </cell>
          <cell r="D42">
            <v>-833.84</v>
          </cell>
          <cell r="F42">
            <v>7601.41</v>
          </cell>
          <cell r="G42">
            <v>8435.25</v>
          </cell>
          <cell r="H42">
            <v>-833.84</v>
          </cell>
        </row>
        <row r="43">
          <cell r="A43" t="str">
            <v>Cathedral City (T173)</v>
          </cell>
          <cell r="B43">
            <v>9376.5300000000007</v>
          </cell>
          <cell r="C43">
            <v>10815</v>
          </cell>
          <cell r="D43">
            <v>-1438.47</v>
          </cell>
          <cell r="F43">
            <v>9376.5300000000007</v>
          </cell>
          <cell r="G43">
            <v>10815</v>
          </cell>
          <cell r="H43">
            <v>-1438.47</v>
          </cell>
        </row>
        <row r="44">
          <cell r="A44" t="str">
            <v>Cedar Rapids, Iowa</v>
          </cell>
          <cell r="B44">
            <v>10962.72</v>
          </cell>
          <cell r="C44">
            <v>10962.72</v>
          </cell>
          <cell r="D44">
            <v>0</v>
          </cell>
          <cell r="F44">
            <v>10962.72</v>
          </cell>
          <cell r="G44">
            <v>10962.72</v>
          </cell>
          <cell r="H44">
            <v>0</v>
          </cell>
        </row>
        <row r="45">
          <cell r="A45" t="str">
            <v>Chantilly (Dulles Airport), Virginia</v>
          </cell>
          <cell r="B45">
            <v>8319.8700000000008</v>
          </cell>
          <cell r="C45">
            <v>0</v>
          </cell>
          <cell r="D45">
            <v>8319.8700000000008</v>
          </cell>
          <cell r="F45">
            <v>8319.8700000000008</v>
          </cell>
          <cell r="G45">
            <v>0</v>
          </cell>
          <cell r="H45">
            <v>8319.8700000000008</v>
          </cell>
        </row>
        <row r="46">
          <cell r="A46" t="str">
            <v>Charleston, South Carolina</v>
          </cell>
          <cell r="B46">
            <v>12059.7</v>
          </cell>
          <cell r="C46">
            <v>12059.43</v>
          </cell>
          <cell r="D46">
            <v>0.27</v>
          </cell>
          <cell r="F46">
            <v>12059.7</v>
          </cell>
          <cell r="G46">
            <v>12059.43</v>
          </cell>
          <cell r="H46">
            <v>0.27</v>
          </cell>
        </row>
        <row r="47">
          <cell r="A47" t="str">
            <v>Charlotte Discovery Place</v>
          </cell>
          <cell r="B47">
            <v>19121.07</v>
          </cell>
          <cell r="C47">
            <v>18513.827700000002</v>
          </cell>
          <cell r="D47">
            <v>607.23</v>
          </cell>
          <cell r="F47">
            <v>19121.07</v>
          </cell>
          <cell r="G47">
            <v>18513.827700000002</v>
          </cell>
          <cell r="H47">
            <v>607.23</v>
          </cell>
        </row>
        <row r="48">
          <cell r="A48" t="str">
            <v>Chicago Museum Of Science &amp; Industry</v>
          </cell>
          <cell r="B48">
            <v>18000</v>
          </cell>
          <cell r="C48">
            <v>18000</v>
          </cell>
          <cell r="D48">
            <v>0</v>
          </cell>
          <cell r="F48">
            <v>18000</v>
          </cell>
          <cell r="G48">
            <v>18000</v>
          </cell>
          <cell r="H48">
            <v>0</v>
          </cell>
        </row>
        <row r="49">
          <cell r="A49" t="str">
            <v>Cincinnati Museum Center At Union Term</v>
          </cell>
          <cell r="B49">
            <v>10534.8</v>
          </cell>
          <cell r="C49">
            <v>9874.7999999999993</v>
          </cell>
          <cell r="D49">
            <v>660</v>
          </cell>
          <cell r="F49">
            <v>10534.8</v>
          </cell>
          <cell r="G49">
            <v>9874.7999999999993</v>
          </cell>
          <cell r="H49">
            <v>660</v>
          </cell>
        </row>
        <row r="50">
          <cell r="A50" t="str">
            <v>Cinepolis-Monterrey</v>
          </cell>
          <cell r="B50">
            <v>4166.67</v>
          </cell>
          <cell r="C50">
            <v>0</v>
          </cell>
          <cell r="D50">
            <v>4166.67</v>
          </cell>
          <cell r="F50">
            <v>4166.67</v>
          </cell>
          <cell r="G50">
            <v>0</v>
          </cell>
          <cell r="H50">
            <v>4166.67</v>
          </cell>
        </row>
        <row r="51">
          <cell r="A51" t="str">
            <v>Citywalk, LA (Universal)</v>
          </cell>
          <cell r="B51">
            <v>24998.6</v>
          </cell>
          <cell r="C51">
            <v>24998.58</v>
          </cell>
          <cell r="D51">
            <v>0.02</v>
          </cell>
          <cell r="F51">
            <v>24998.6</v>
          </cell>
          <cell r="G51">
            <v>24998.58</v>
          </cell>
          <cell r="H51">
            <v>0.02</v>
          </cell>
        </row>
        <row r="52">
          <cell r="A52" t="str">
            <v>Cleveland The Great Lakes Museum</v>
          </cell>
          <cell r="B52">
            <v>12659.1</v>
          </cell>
          <cell r="C52">
            <v>12659.1</v>
          </cell>
          <cell r="D52">
            <v>0</v>
          </cell>
          <cell r="F52">
            <v>12659.1</v>
          </cell>
          <cell r="G52">
            <v>12659.1</v>
          </cell>
          <cell r="H52">
            <v>0</v>
          </cell>
        </row>
        <row r="53">
          <cell r="A53" t="str">
            <v>Colorado Springs (Cinemark #4)</v>
          </cell>
          <cell r="B53">
            <v>5990.2</v>
          </cell>
          <cell r="C53">
            <v>9561.3869999999988</v>
          </cell>
          <cell r="D53">
            <v>-3571.19</v>
          </cell>
          <cell r="F53">
            <v>5990.2</v>
          </cell>
          <cell r="G53">
            <v>9561.3869999999988</v>
          </cell>
          <cell r="H53">
            <v>-3571.19</v>
          </cell>
          <cell r="J53" t="str">
            <v>CR notes due to incerrect billing</v>
          </cell>
        </row>
        <row r="54">
          <cell r="A54" t="str">
            <v>Coomera, Queensland Dreamworld</v>
          </cell>
          <cell r="B54">
            <v>7500</v>
          </cell>
          <cell r="C54">
            <v>7500</v>
          </cell>
          <cell r="D54">
            <v>0</v>
          </cell>
          <cell r="F54">
            <v>7500</v>
          </cell>
          <cell r="G54">
            <v>7500</v>
          </cell>
          <cell r="H54">
            <v>0</v>
          </cell>
        </row>
        <row r="55">
          <cell r="A55" t="str">
            <v>Copenhagen Tycho Brahe Planetarium</v>
          </cell>
          <cell r="B55">
            <v>8456.67</v>
          </cell>
          <cell r="C55">
            <v>8456.67</v>
          </cell>
          <cell r="D55">
            <v>0</v>
          </cell>
          <cell r="F55">
            <v>8456.67</v>
          </cell>
          <cell r="G55">
            <v>8456.67</v>
          </cell>
          <cell r="H55">
            <v>0</v>
          </cell>
        </row>
        <row r="56">
          <cell r="A56" t="str">
            <v>Dallas Science Place</v>
          </cell>
          <cell r="B56">
            <v>9855.31</v>
          </cell>
          <cell r="C56">
            <v>9853.06</v>
          </cell>
          <cell r="D56">
            <v>2.2600000000000193</v>
          </cell>
          <cell r="F56">
            <v>9855.31</v>
          </cell>
          <cell r="G56">
            <v>9853.06</v>
          </cell>
          <cell r="H56">
            <v>2.2600000000000193</v>
          </cell>
        </row>
        <row r="57">
          <cell r="A57" t="str">
            <v>Dallas, Cinemark #6</v>
          </cell>
          <cell r="B57">
            <v>7825.38</v>
          </cell>
          <cell r="C57">
            <v>9282.8852999999999</v>
          </cell>
          <cell r="D57">
            <v>-1457.52</v>
          </cell>
          <cell r="F57">
            <v>7825.38</v>
          </cell>
          <cell r="G57">
            <v>9282.8852999999999</v>
          </cell>
          <cell r="H57">
            <v>-1457.52</v>
          </cell>
          <cell r="J57" t="str">
            <v>CR notes due to incerrect billing</v>
          </cell>
        </row>
        <row r="58">
          <cell r="A58" t="str">
            <v>Davenport, Iowa</v>
          </cell>
          <cell r="B58">
            <v>22127.15</v>
          </cell>
          <cell r="C58">
            <v>22127.16</v>
          </cell>
          <cell r="D58">
            <v>-0.01</v>
          </cell>
          <cell r="F58">
            <v>22127.15</v>
          </cell>
          <cell r="G58">
            <v>22127.16</v>
          </cell>
          <cell r="H58">
            <v>-0.01</v>
          </cell>
        </row>
        <row r="59">
          <cell r="A59" t="str">
            <v>Dayton US Air Force Museum</v>
          </cell>
          <cell r="B59">
            <v>17504.05</v>
          </cell>
          <cell r="C59">
            <v>18029.171500000004</v>
          </cell>
          <cell r="D59">
            <v>-525.11</v>
          </cell>
          <cell r="F59">
            <v>17504.05</v>
          </cell>
          <cell r="G59">
            <v>18029.171500000004</v>
          </cell>
          <cell r="H59">
            <v>-525.11</v>
          </cell>
        </row>
        <row r="60">
          <cell r="A60" t="str">
            <v>Daytona Beach</v>
          </cell>
          <cell r="B60">
            <v>12500.01</v>
          </cell>
          <cell r="C60">
            <v>12500.01</v>
          </cell>
          <cell r="D60">
            <v>0</v>
          </cell>
          <cell r="F60">
            <v>12500.01</v>
          </cell>
          <cell r="G60">
            <v>12500.01</v>
          </cell>
          <cell r="H60">
            <v>0</v>
          </cell>
        </row>
        <row r="61">
          <cell r="A61" t="str">
            <v>Denver (Regal)</v>
          </cell>
          <cell r="B61">
            <v>9270</v>
          </cell>
          <cell r="C61">
            <v>9270</v>
          </cell>
          <cell r="D61">
            <v>0</v>
          </cell>
          <cell r="F61">
            <v>9270</v>
          </cell>
          <cell r="G61">
            <v>9270</v>
          </cell>
          <cell r="H61">
            <v>0</v>
          </cell>
        </row>
        <row r="62">
          <cell r="A62" t="str">
            <v>Denver Museum of Natural History</v>
          </cell>
          <cell r="B62">
            <v>15114.84</v>
          </cell>
          <cell r="C62">
            <v>15501.5</v>
          </cell>
          <cell r="D62">
            <v>-386.67</v>
          </cell>
          <cell r="F62">
            <v>15114.84</v>
          </cell>
          <cell r="G62">
            <v>15501.5</v>
          </cell>
          <cell r="H62">
            <v>-386.67</v>
          </cell>
        </row>
        <row r="63">
          <cell r="A63" t="str">
            <v>Detroit Science Center</v>
          </cell>
          <cell r="B63">
            <v>10853.71</v>
          </cell>
          <cell r="C63">
            <v>11076.105</v>
          </cell>
          <cell r="D63">
            <v>-222.39</v>
          </cell>
          <cell r="F63">
            <v>10853.71</v>
          </cell>
          <cell r="G63">
            <v>11076.105</v>
          </cell>
          <cell r="H63">
            <v>-222.39</v>
          </cell>
        </row>
        <row r="64">
          <cell r="A64" t="str">
            <v>Disney World, Anaheim, California</v>
          </cell>
          <cell r="B64">
            <v>25904.57</v>
          </cell>
          <cell r="C64">
            <v>25087.83</v>
          </cell>
          <cell r="D64">
            <v>816.74</v>
          </cell>
          <cell r="F64">
            <v>25904.57</v>
          </cell>
          <cell r="G64">
            <v>25087.83</v>
          </cell>
          <cell r="H64">
            <v>816.74</v>
          </cell>
        </row>
        <row r="65">
          <cell r="A65" t="str">
            <v>Dublin C.A. (Regal #4)</v>
          </cell>
          <cell r="B65">
            <v>6768.15</v>
          </cell>
          <cell r="C65">
            <v>6325.2609000000011</v>
          </cell>
          <cell r="D65">
            <v>442.89</v>
          </cell>
          <cell r="F65">
            <v>6768.15</v>
          </cell>
          <cell r="G65">
            <v>6325.2609000000011</v>
          </cell>
          <cell r="H65">
            <v>442.89</v>
          </cell>
        </row>
        <row r="66">
          <cell r="A66" t="str">
            <v>Duluth Entertainment Center</v>
          </cell>
          <cell r="B66">
            <v>11623.53</v>
          </cell>
          <cell r="C66">
            <v>11623.53</v>
          </cell>
          <cell r="D66">
            <v>0</v>
          </cell>
          <cell r="F66">
            <v>11623.53</v>
          </cell>
          <cell r="G66">
            <v>11623.53</v>
          </cell>
          <cell r="H66">
            <v>0</v>
          </cell>
        </row>
        <row r="67">
          <cell r="A67" t="str">
            <v>Edmonton Space &amp; Science Centre</v>
          </cell>
          <cell r="B67">
            <v>11982.8</v>
          </cell>
          <cell r="C67">
            <v>11753.9892</v>
          </cell>
          <cell r="D67">
            <v>228.8</v>
          </cell>
          <cell r="F67">
            <v>11982.8</v>
          </cell>
          <cell r="G67">
            <v>11753.9892</v>
          </cell>
          <cell r="H67">
            <v>228.8</v>
          </cell>
        </row>
        <row r="68">
          <cell r="A68" t="str">
            <v>Eilat, Israel (Epic #1)</v>
          </cell>
          <cell r="B68">
            <v>12500.01</v>
          </cell>
          <cell r="C68">
            <v>12500.01</v>
          </cell>
          <cell r="D68">
            <v>0</v>
          </cell>
          <cell r="F68">
            <v>12500.01</v>
          </cell>
          <cell r="G68">
            <v>12500.01</v>
          </cell>
          <cell r="H68">
            <v>0</v>
          </cell>
        </row>
        <row r="69">
          <cell r="A69" t="str">
            <v>Evansville, Indiana</v>
          </cell>
          <cell r="B69">
            <v>12500.01</v>
          </cell>
          <cell r="C69">
            <v>12500.01</v>
          </cell>
          <cell r="D69">
            <v>0</v>
          </cell>
          <cell r="F69">
            <v>12500.01</v>
          </cell>
          <cell r="G69">
            <v>12500.01</v>
          </cell>
          <cell r="H69">
            <v>0</v>
          </cell>
        </row>
        <row r="70">
          <cell r="A70" t="str">
            <v>Ft. Lauderdale Museum Of Discovery &amp; Sci</v>
          </cell>
          <cell r="B70">
            <v>24272.05</v>
          </cell>
          <cell r="C70">
            <v>24514.247200000002</v>
          </cell>
          <cell r="D70">
            <v>-242.21</v>
          </cell>
          <cell r="F70">
            <v>24272.05</v>
          </cell>
          <cell r="G70">
            <v>24514.247200000002</v>
          </cell>
          <cell r="H70">
            <v>-242.21</v>
          </cell>
        </row>
        <row r="71">
          <cell r="A71" t="str">
            <v>Ft. Worth Museum of Science &amp; History</v>
          </cell>
          <cell r="B71">
            <v>9716.5300000000007</v>
          </cell>
          <cell r="C71">
            <v>9716.5349999999999</v>
          </cell>
          <cell r="D71">
            <v>0</v>
          </cell>
          <cell r="F71">
            <v>9716.5300000000007</v>
          </cell>
          <cell r="G71">
            <v>9716.5349999999999</v>
          </cell>
          <cell r="H71">
            <v>0</v>
          </cell>
        </row>
        <row r="72">
          <cell r="A72" t="str">
            <v>Galveston Moody Gardens</v>
          </cell>
          <cell r="B72">
            <v>24669</v>
          </cell>
          <cell r="C72">
            <v>25409.07</v>
          </cell>
          <cell r="D72">
            <v>-740.07</v>
          </cell>
          <cell r="F72">
            <v>24669</v>
          </cell>
          <cell r="G72">
            <v>25409.07</v>
          </cell>
          <cell r="H72">
            <v>-740.07</v>
          </cell>
        </row>
        <row r="73">
          <cell r="A73" t="str">
            <v>Glasgow, Scotland</v>
          </cell>
          <cell r="B73">
            <v>29513.599999999999</v>
          </cell>
          <cell r="C73">
            <v>29493.9882</v>
          </cell>
          <cell r="D73">
            <v>19.61</v>
          </cell>
          <cell r="F73">
            <v>29513.599999999999</v>
          </cell>
          <cell r="G73">
            <v>29493.9882</v>
          </cell>
          <cell r="H73">
            <v>19.61</v>
          </cell>
        </row>
        <row r="74">
          <cell r="A74" t="str">
            <v>Grand Canyon IMAX Theatre</v>
          </cell>
          <cell r="B74">
            <v>12396.1</v>
          </cell>
          <cell r="C74">
            <v>12396.15</v>
          </cell>
          <cell r="D74">
            <v>-0.05</v>
          </cell>
          <cell r="F74">
            <v>12396.1</v>
          </cell>
          <cell r="G74">
            <v>12396.15</v>
          </cell>
          <cell r="H74">
            <v>-0.05</v>
          </cell>
        </row>
        <row r="75">
          <cell r="A75" t="str">
            <v>Grand Rapids, Michigan</v>
          </cell>
          <cell r="B75">
            <v>22168.58</v>
          </cell>
          <cell r="C75">
            <v>21902.3217</v>
          </cell>
          <cell r="D75">
            <v>266.27</v>
          </cell>
          <cell r="F75">
            <v>22168.58</v>
          </cell>
          <cell r="G75">
            <v>21902.3217</v>
          </cell>
          <cell r="H75">
            <v>266.27</v>
          </cell>
        </row>
        <row r="76">
          <cell r="A76" t="str">
            <v>Guayaquil, Ecuador</v>
          </cell>
          <cell r="B76">
            <v>10541.74</v>
          </cell>
          <cell r="C76">
            <v>15713.1</v>
          </cell>
          <cell r="D76">
            <v>-5171.3599999999997</v>
          </cell>
          <cell r="F76">
            <v>10541.74</v>
          </cell>
          <cell r="G76">
            <v>15713.1</v>
          </cell>
          <cell r="H76">
            <v>-5171.3599999999997</v>
          </cell>
          <cell r="J76" t="str">
            <v>Warranty extended till end on JAn05</v>
          </cell>
        </row>
        <row r="77">
          <cell r="A77" t="str">
            <v>Gurnee Six Flags Great America</v>
          </cell>
          <cell r="B77">
            <v>15431.5</v>
          </cell>
          <cell r="C77">
            <v>13411.032600000004</v>
          </cell>
          <cell r="D77">
            <v>2020.48</v>
          </cell>
          <cell r="F77">
            <v>15431.5</v>
          </cell>
          <cell r="G77">
            <v>13411.032600000004</v>
          </cell>
          <cell r="H77">
            <v>2020.48</v>
          </cell>
        </row>
        <row r="78">
          <cell r="A78" t="str">
            <v>Gwinnet (Mall of Georgia-Regal #5)</v>
          </cell>
          <cell r="B78">
            <v>7426.87</v>
          </cell>
          <cell r="C78">
            <v>6325.2609000000011</v>
          </cell>
          <cell r="D78">
            <v>1101.6099999999999</v>
          </cell>
          <cell r="F78">
            <v>7426.87</v>
          </cell>
          <cell r="G78">
            <v>6325.2609000000011</v>
          </cell>
          <cell r="H78">
            <v>1101.6099999999999</v>
          </cell>
        </row>
        <row r="79">
          <cell r="A79" t="str">
            <v>GWSM, Singapore</v>
          </cell>
          <cell r="B79">
            <v>12823.05</v>
          </cell>
          <cell r="C79">
            <v>11993.0625</v>
          </cell>
          <cell r="D79">
            <v>829.98</v>
          </cell>
          <cell r="F79">
            <v>12823.05</v>
          </cell>
          <cell r="G79">
            <v>11993.0625</v>
          </cell>
          <cell r="H79">
            <v>829.98</v>
          </cell>
        </row>
        <row r="80">
          <cell r="A80" t="str">
            <v>Hague Omniversum</v>
          </cell>
          <cell r="B80">
            <v>7500</v>
          </cell>
          <cell r="C80">
            <v>7500</v>
          </cell>
          <cell r="D80">
            <v>0</v>
          </cell>
          <cell r="F80">
            <v>7500</v>
          </cell>
          <cell r="G80">
            <v>7500</v>
          </cell>
          <cell r="H80">
            <v>0</v>
          </cell>
        </row>
        <row r="81">
          <cell r="A81" t="str">
            <v>Halifax</v>
          </cell>
          <cell r="B81">
            <v>18862.689999999999</v>
          </cell>
          <cell r="C81">
            <v>16884.57</v>
          </cell>
          <cell r="D81">
            <v>1978.12</v>
          </cell>
          <cell r="F81">
            <v>18862.689999999999</v>
          </cell>
          <cell r="G81">
            <v>16884.57</v>
          </cell>
          <cell r="H81">
            <v>1978.12</v>
          </cell>
        </row>
        <row r="82">
          <cell r="A82" t="str">
            <v>Hamaoka Nuclear Exhibition Center</v>
          </cell>
          <cell r="B82">
            <v>15120.9</v>
          </cell>
          <cell r="C82">
            <v>14469</v>
          </cell>
          <cell r="D82">
            <v>651.9</v>
          </cell>
          <cell r="F82">
            <v>15120.9</v>
          </cell>
          <cell r="G82">
            <v>14469</v>
          </cell>
          <cell r="H82">
            <v>651.9</v>
          </cell>
        </row>
        <row r="83">
          <cell r="A83" t="str">
            <v>Hampton 3D, Virginia Air &amp; Space Museum</v>
          </cell>
          <cell r="B83">
            <v>10666.7</v>
          </cell>
          <cell r="C83">
            <v>8219.4</v>
          </cell>
          <cell r="D83">
            <v>2447.3000000000002</v>
          </cell>
          <cell r="F83">
            <v>10666.7</v>
          </cell>
          <cell r="G83">
            <v>8219.4</v>
          </cell>
          <cell r="H83">
            <v>2447.3000000000002</v>
          </cell>
        </row>
        <row r="84">
          <cell r="A84" t="str">
            <v>Harbin, China</v>
          </cell>
          <cell r="B84">
            <v>9999.99</v>
          </cell>
          <cell r="C84">
            <v>9999.99</v>
          </cell>
          <cell r="D84">
            <v>0</v>
          </cell>
          <cell r="F84">
            <v>9999.99</v>
          </cell>
          <cell r="G84">
            <v>9999.99</v>
          </cell>
          <cell r="H84">
            <v>0</v>
          </cell>
        </row>
        <row r="85">
          <cell r="A85" t="str">
            <v>Harrisburg Pa (Whitaker Centre)</v>
          </cell>
          <cell r="B85">
            <v>10906.44</v>
          </cell>
          <cell r="C85">
            <v>10906.44</v>
          </cell>
          <cell r="D85">
            <v>0</v>
          </cell>
          <cell r="F85">
            <v>10906.44</v>
          </cell>
          <cell r="G85">
            <v>10906.44</v>
          </cell>
          <cell r="H85">
            <v>0</v>
          </cell>
        </row>
        <row r="86">
          <cell r="A86" t="str">
            <v>henry Ford Museum, Michigan</v>
          </cell>
          <cell r="B86">
            <v>20800</v>
          </cell>
          <cell r="C86">
            <v>20000.009999999998</v>
          </cell>
          <cell r="D86">
            <v>799.99</v>
          </cell>
          <cell r="F86">
            <v>20800</v>
          </cell>
          <cell r="G86">
            <v>20000.009999999998</v>
          </cell>
          <cell r="H86">
            <v>799.99</v>
          </cell>
        </row>
        <row r="87">
          <cell r="A87" t="str">
            <v>Hong Kong Space Museum (Kowloon)</v>
          </cell>
          <cell r="B87">
            <v>17662.5</v>
          </cell>
          <cell r="C87">
            <v>17662.5</v>
          </cell>
          <cell r="D87">
            <v>0</v>
          </cell>
          <cell r="F87">
            <v>17662.5</v>
          </cell>
          <cell r="G87">
            <v>17662.5</v>
          </cell>
          <cell r="H87">
            <v>0</v>
          </cell>
        </row>
        <row r="88">
          <cell r="A88" t="str">
            <v>Houston Museum Of Natural Science</v>
          </cell>
          <cell r="B88">
            <v>21234.59</v>
          </cell>
          <cell r="C88">
            <v>17961.4696</v>
          </cell>
          <cell r="D88">
            <v>3273.11</v>
          </cell>
          <cell r="F88">
            <v>21234.59</v>
          </cell>
          <cell r="G88">
            <v>17961.4696</v>
          </cell>
          <cell r="H88">
            <v>3273.11</v>
          </cell>
        </row>
        <row r="89">
          <cell r="A89" t="str">
            <v>Houston, Texas</v>
          </cell>
          <cell r="B89">
            <v>6843.6</v>
          </cell>
          <cell r="C89">
            <v>6843.6</v>
          </cell>
          <cell r="D89">
            <v>0</v>
          </cell>
          <cell r="F89">
            <v>6843.6</v>
          </cell>
          <cell r="G89">
            <v>6843.6</v>
          </cell>
          <cell r="H89">
            <v>0</v>
          </cell>
        </row>
        <row r="90">
          <cell r="A90" t="str">
            <v>Huntsville Alabama Space &amp; Rocket Center</v>
          </cell>
          <cell r="B90">
            <v>10029.61</v>
          </cell>
          <cell r="C90">
            <v>9978.9284000000007</v>
          </cell>
          <cell r="D90">
            <v>50.68</v>
          </cell>
          <cell r="F90">
            <v>10029.61</v>
          </cell>
          <cell r="G90">
            <v>9978.9284000000007</v>
          </cell>
          <cell r="H90">
            <v>50.68</v>
          </cell>
        </row>
        <row r="91">
          <cell r="A91" t="str">
            <v>Hutchinson Kansas Cosmo &amp; Space Ctr</v>
          </cell>
          <cell r="B91">
            <v>6819.59</v>
          </cell>
          <cell r="C91">
            <v>7024.1777000000002</v>
          </cell>
          <cell r="D91">
            <v>-204.58</v>
          </cell>
          <cell r="F91">
            <v>6819.59</v>
          </cell>
          <cell r="G91">
            <v>7024.1777000000002</v>
          </cell>
          <cell r="H91">
            <v>-204.58</v>
          </cell>
        </row>
        <row r="92">
          <cell r="A92" t="str">
            <v>Hydrabad, India - Prasad</v>
          </cell>
          <cell r="B92">
            <v>10867.81</v>
          </cell>
          <cell r="C92">
            <v>10867.83</v>
          </cell>
          <cell r="D92">
            <v>-0.02</v>
          </cell>
          <cell r="F92">
            <v>10867.81</v>
          </cell>
          <cell r="G92">
            <v>10867.83</v>
          </cell>
          <cell r="H92">
            <v>-0.02</v>
          </cell>
        </row>
        <row r="93">
          <cell r="A93" t="str">
            <v>I.T. Int'l #1 Sadyba (Warsaw)</v>
          </cell>
          <cell r="B93">
            <v>12432.09</v>
          </cell>
          <cell r="C93">
            <v>12432.0825</v>
          </cell>
          <cell r="D93">
            <v>0</v>
          </cell>
          <cell r="F93">
            <v>12432.09</v>
          </cell>
          <cell r="G93">
            <v>12432.0825</v>
          </cell>
          <cell r="H93">
            <v>0</v>
          </cell>
        </row>
        <row r="94">
          <cell r="A94" t="str">
            <v>I.T. Int'l #2 Krakow</v>
          </cell>
          <cell r="B94">
            <v>12432.09</v>
          </cell>
          <cell r="C94">
            <v>12432.0825</v>
          </cell>
          <cell r="D94">
            <v>0</v>
          </cell>
          <cell r="F94">
            <v>12432.09</v>
          </cell>
          <cell r="G94">
            <v>12432.0825</v>
          </cell>
          <cell r="H94">
            <v>0</v>
          </cell>
        </row>
        <row r="95">
          <cell r="A95" t="str">
            <v>Indiana White River (Indianapolis)</v>
          </cell>
          <cell r="B95">
            <v>22919.759999999998</v>
          </cell>
          <cell r="C95">
            <v>13448.832000000002</v>
          </cell>
          <cell r="D95">
            <v>9470.94</v>
          </cell>
          <cell r="F95">
            <v>22919.759999999998</v>
          </cell>
          <cell r="G95">
            <v>13448.832000000002</v>
          </cell>
          <cell r="H95">
            <v>9470.94</v>
          </cell>
        </row>
        <row r="96">
          <cell r="A96" t="str">
            <v>Irvine, California</v>
          </cell>
          <cell r="B96">
            <v>6843.6</v>
          </cell>
          <cell r="C96">
            <v>6843.6</v>
          </cell>
          <cell r="D96">
            <v>0</v>
          </cell>
          <cell r="F96">
            <v>6843.6</v>
          </cell>
          <cell r="G96">
            <v>6843.6</v>
          </cell>
          <cell r="H96">
            <v>0</v>
          </cell>
        </row>
        <row r="97">
          <cell r="A97" t="str">
            <v>Jacksonville (Hammons #2)</v>
          </cell>
          <cell r="B97">
            <v>8944.02</v>
          </cell>
          <cell r="C97">
            <v>8943.84</v>
          </cell>
          <cell r="D97">
            <v>0.18</v>
          </cell>
          <cell r="F97">
            <v>8944.02</v>
          </cell>
          <cell r="G97">
            <v>8943.84</v>
          </cell>
          <cell r="H97">
            <v>0.18</v>
          </cell>
        </row>
        <row r="98">
          <cell r="A98" t="str">
            <v>Jakarta Keong Emas IMAX Theatre</v>
          </cell>
          <cell r="B98">
            <v>11574.83</v>
          </cell>
          <cell r="C98">
            <v>11922.074899999998</v>
          </cell>
          <cell r="D98">
            <v>-347.23</v>
          </cell>
          <cell r="F98">
            <v>11574.83</v>
          </cell>
          <cell r="G98">
            <v>11922.074899999998</v>
          </cell>
          <cell r="H98">
            <v>-347.23</v>
          </cell>
        </row>
        <row r="99">
          <cell r="A99" t="str">
            <v>Japc-Tsuruga City</v>
          </cell>
          <cell r="B99">
            <v>23893.875</v>
          </cell>
          <cell r="C99">
            <v>22863.75</v>
          </cell>
          <cell r="D99">
            <v>1030.1300000000001</v>
          </cell>
          <cell r="F99">
            <v>23893.875</v>
          </cell>
          <cell r="G99">
            <v>22863.75</v>
          </cell>
          <cell r="H99">
            <v>1030.1300000000001</v>
          </cell>
        </row>
        <row r="100">
          <cell r="A100" t="str">
            <v>Kagoshima Library Science Centre</v>
          </cell>
          <cell r="B100">
            <v>14169.909509999999</v>
          </cell>
          <cell r="C100">
            <v>13559</v>
          </cell>
          <cell r="D100">
            <v>610.91999999999996</v>
          </cell>
          <cell r="F100">
            <v>14169.909509999999</v>
          </cell>
          <cell r="G100">
            <v>13559</v>
          </cell>
          <cell r="H100">
            <v>610.91999999999996</v>
          </cell>
        </row>
        <row r="101">
          <cell r="A101" t="str">
            <v>Kansas City Zoo</v>
          </cell>
          <cell r="B101">
            <v>22169.31</v>
          </cell>
          <cell r="C101">
            <v>20716.7814</v>
          </cell>
          <cell r="D101">
            <v>1452.54</v>
          </cell>
          <cell r="F101">
            <v>22169.31</v>
          </cell>
          <cell r="G101">
            <v>20716.7814</v>
          </cell>
          <cell r="H101">
            <v>1452.54</v>
          </cell>
        </row>
        <row r="102">
          <cell r="A102" t="str">
            <v>Kaohsiung National Museum Of Sci &amp; Tech</v>
          </cell>
          <cell r="B102">
            <v>25545.81</v>
          </cell>
          <cell r="C102">
            <v>25801.237800000003</v>
          </cell>
          <cell r="D102">
            <v>-255.43</v>
          </cell>
          <cell r="F102">
            <v>25545.81</v>
          </cell>
          <cell r="G102">
            <v>25801.237800000003</v>
          </cell>
          <cell r="H102">
            <v>-255.43</v>
          </cell>
        </row>
        <row r="103">
          <cell r="A103" t="str">
            <v>Karuizawa, Dentsu</v>
          </cell>
          <cell r="B103">
            <v>25412.5</v>
          </cell>
          <cell r="C103">
            <v>21054.51</v>
          </cell>
          <cell r="D103">
            <v>4357.99</v>
          </cell>
          <cell r="F103">
            <v>25412.5</v>
          </cell>
          <cell r="G103">
            <v>21054.51</v>
          </cell>
          <cell r="H103">
            <v>4357.99</v>
          </cell>
        </row>
        <row r="104">
          <cell r="A104" t="str">
            <v>Kennedy Space Center - Original</v>
          </cell>
          <cell r="B104">
            <v>7500</v>
          </cell>
          <cell r="C104">
            <v>7500</v>
          </cell>
          <cell r="D104">
            <v>0</v>
          </cell>
          <cell r="F104">
            <v>7500</v>
          </cell>
          <cell r="G104">
            <v>7500</v>
          </cell>
          <cell r="H104">
            <v>0</v>
          </cell>
        </row>
        <row r="105">
          <cell r="A105" t="str">
            <v>Kennedy Space Centre Galaxy 3D</v>
          </cell>
          <cell r="B105">
            <v>12500.01</v>
          </cell>
          <cell r="C105">
            <v>7500</v>
          </cell>
          <cell r="D105">
            <v>5000.01</v>
          </cell>
          <cell r="F105">
            <v>12500.01</v>
          </cell>
          <cell r="G105">
            <v>7500</v>
          </cell>
          <cell r="H105">
            <v>5000.01</v>
          </cell>
        </row>
        <row r="106">
          <cell r="A106" t="str">
            <v>Kitakyushu Space World (Galaxy Theatre)</v>
          </cell>
          <cell r="B106">
            <v>18500</v>
          </cell>
          <cell r="C106">
            <v>19055</v>
          </cell>
          <cell r="D106">
            <v>-555.01</v>
          </cell>
          <cell r="F106">
            <v>18500</v>
          </cell>
          <cell r="G106">
            <v>19055</v>
          </cell>
          <cell r="H106">
            <v>-555.01</v>
          </cell>
        </row>
        <row r="107">
          <cell r="A107" t="str">
            <v>Kuala Lumpur, Malaysia</v>
          </cell>
          <cell r="B107">
            <v>12500.01</v>
          </cell>
          <cell r="C107">
            <v>12500.01</v>
          </cell>
          <cell r="D107">
            <v>0</v>
          </cell>
          <cell r="F107">
            <v>12500.01</v>
          </cell>
          <cell r="G107">
            <v>12500.01</v>
          </cell>
          <cell r="H107">
            <v>0</v>
          </cell>
        </row>
        <row r="108">
          <cell r="A108" t="str">
            <v>Kuwait Scientific Centre (KFAS) 3D</v>
          </cell>
          <cell r="B108">
            <v>13462.61</v>
          </cell>
          <cell r="C108">
            <v>13232.76</v>
          </cell>
          <cell r="D108">
            <v>229.85</v>
          </cell>
          <cell r="F108">
            <v>13462.61</v>
          </cell>
          <cell r="G108">
            <v>13232.76</v>
          </cell>
          <cell r="H108">
            <v>229.85</v>
          </cell>
        </row>
        <row r="109">
          <cell r="A109" t="str">
            <v>Laie Oahu Polynesian Cultural Center</v>
          </cell>
          <cell r="B109">
            <v>19735.34</v>
          </cell>
          <cell r="C109">
            <v>20522.636699999999</v>
          </cell>
          <cell r="D109">
            <v>-787.3</v>
          </cell>
          <cell r="F109">
            <v>19735.34</v>
          </cell>
          <cell r="G109">
            <v>20522.636699999999</v>
          </cell>
          <cell r="H109">
            <v>-787.3</v>
          </cell>
        </row>
        <row r="110">
          <cell r="A110" t="str">
            <v>Lancaster, (Buffalo) NY (Regal #1)</v>
          </cell>
          <cell r="B110">
            <v>6768.15</v>
          </cell>
          <cell r="C110">
            <v>6325.2609000000011</v>
          </cell>
          <cell r="D110">
            <v>442.89</v>
          </cell>
          <cell r="F110">
            <v>6768.15</v>
          </cell>
          <cell r="G110">
            <v>6325.2609000000011</v>
          </cell>
          <cell r="H110">
            <v>442.89</v>
          </cell>
        </row>
        <row r="111">
          <cell r="A111" t="str">
            <v>Langley, B.C. (3D) - FP#6</v>
          </cell>
          <cell r="B111">
            <v>9393.58</v>
          </cell>
          <cell r="C111">
            <v>8651.4599999999991</v>
          </cell>
          <cell r="D111">
            <v>742.12</v>
          </cell>
          <cell r="F111">
            <v>9393.58</v>
          </cell>
          <cell r="G111">
            <v>8651.4599999999991</v>
          </cell>
          <cell r="H111">
            <v>742.12</v>
          </cell>
        </row>
        <row r="112">
          <cell r="A112" t="str">
            <v>Lansing, Michigan (Jack Loeks #2)</v>
          </cell>
          <cell r="B112">
            <v>15537.17</v>
          </cell>
          <cell r="C112">
            <v>11587.5</v>
          </cell>
          <cell r="D112">
            <v>3949.67</v>
          </cell>
          <cell r="F112">
            <v>15537.17</v>
          </cell>
          <cell r="G112">
            <v>11587.5</v>
          </cell>
          <cell r="H112">
            <v>3949.67</v>
          </cell>
        </row>
        <row r="113">
          <cell r="A113" t="str">
            <v>Las Vegas Luxor 3D</v>
          </cell>
          <cell r="B113">
            <v>21503.32</v>
          </cell>
          <cell r="C113">
            <v>21929.142900000003</v>
          </cell>
          <cell r="D113">
            <v>-425.81</v>
          </cell>
          <cell r="F113">
            <v>21503.32</v>
          </cell>
          <cell r="G113">
            <v>21929.142900000003</v>
          </cell>
          <cell r="H113">
            <v>-425.81</v>
          </cell>
        </row>
        <row r="114">
          <cell r="A114" t="str">
            <v>Las Vegas, Brenden</v>
          </cell>
          <cell r="B114">
            <v>22870.69</v>
          </cell>
          <cell r="C114">
            <v>22894.83</v>
          </cell>
          <cell r="D114">
            <v>-24.14</v>
          </cell>
          <cell r="F114">
            <v>22870.69</v>
          </cell>
          <cell r="G114">
            <v>22894.83</v>
          </cell>
          <cell r="H114">
            <v>-24.14</v>
          </cell>
        </row>
        <row r="115">
          <cell r="A115" t="str">
            <v>Leon Mexico Museo Parque Ecologico</v>
          </cell>
          <cell r="B115">
            <v>18314.48</v>
          </cell>
          <cell r="C115">
            <v>17921.577700000002</v>
          </cell>
          <cell r="D115">
            <v>392.9</v>
          </cell>
          <cell r="F115">
            <v>18314.48</v>
          </cell>
          <cell r="G115">
            <v>17921.577700000002</v>
          </cell>
          <cell r="H115">
            <v>392.9</v>
          </cell>
        </row>
        <row r="116">
          <cell r="A116" t="str">
            <v>Lincolnshire, IL (Regal #2)</v>
          </cell>
          <cell r="B116">
            <v>6768.15</v>
          </cell>
          <cell r="C116">
            <v>6325.2609000000011</v>
          </cell>
          <cell r="D116">
            <v>442.89</v>
          </cell>
          <cell r="F116">
            <v>6768.15</v>
          </cell>
          <cell r="G116">
            <v>6325.2609000000011</v>
          </cell>
          <cell r="H116">
            <v>442.89</v>
          </cell>
        </row>
        <row r="117">
          <cell r="A117" t="str">
            <v>Little Rock Aerospace Centre</v>
          </cell>
          <cell r="B117">
            <v>17049.990000000002</v>
          </cell>
          <cell r="C117">
            <v>17049.990000000002</v>
          </cell>
          <cell r="D117">
            <v>0</v>
          </cell>
          <cell r="F117">
            <v>17049.990000000002</v>
          </cell>
          <cell r="G117">
            <v>17049.990000000002</v>
          </cell>
          <cell r="H117">
            <v>0</v>
          </cell>
        </row>
        <row r="118">
          <cell r="A118" t="str">
            <v>London Ont Western Fair Association</v>
          </cell>
          <cell r="B118">
            <v>-12449.23</v>
          </cell>
          <cell r="C118">
            <v>18750</v>
          </cell>
          <cell r="D118">
            <v>-31199.23</v>
          </cell>
          <cell r="F118">
            <v>-12449.23</v>
          </cell>
          <cell r="G118">
            <v>18750</v>
          </cell>
          <cell r="H118">
            <v>-31199.23</v>
          </cell>
          <cell r="J118" t="str">
            <v xml:space="preserve">31k CPI adjustment reversed </v>
          </cell>
        </row>
        <row r="119">
          <cell r="A119" t="str">
            <v>London Science Museum</v>
          </cell>
          <cell r="B119">
            <v>12991.32</v>
          </cell>
          <cell r="C119">
            <v>12991.41</v>
          </cell>
          <cell r="D119">
            <v>-0.09</v>
          </cell>
          <cell r="F119">
            <v>12991.32</v>
          </cell>
          <cell r="G119">
            <v>12991.41</v>
          </cell>
          <cell r="H119">
            <v>-0.09</v>
          </cell>
        </row>
        <row r="120">
          <cell r="A120" t="str">
            <v>London-Bull Ring (BFI)</v>
          </cell>
          <cell r="B120">
            <v>16024.66</v>
          </cell>
          <cell r="C120">
            <v>16420.869166666667</v>
          </cell>
          <cell r="D120">
            <v>-396.21</v>
          </cell>
          <cell r="F120">
            <v>16024.66</v>
          </cell>
          <cell r="G120">
            <v>16420.869166666667</v>
          </cell>
          <cell r="H120">
            <v>-396.21</v>
          </cell>
        </row>
        <row r="121">
          <cell r="A121" t="str">
            <v>Long Island Cradle Of Aviation Museum</v>
          </cell>
          <cell r="B121">
            <v>21990.49</v>
          </cell>
          <cell r="C121">
            <v>22650.1944</v>
          </cell>
          <cell r="D121">
            <v>-659.69</v>
          </cell>
          <cell r="F121">
            <v>21990.49</v>
          </cell>
          <cell r="G121">
            <v>22650.1944</v>
          </cell>
          <cell r="H121">
            <v>-659.69</v>
          </cell>
        </row>
        <row r="122">
          <cell r="A122" t="str">
            <v>Los Angeles Back To The Future The Ride</v>
          </cell>
          <cell r="B122">
            <v>27526.89</v>
          </cell>
          <cell r="C122">
            <v>27526.89</v>
          </cell>
          <cell r="D122">
            <v>0</v>
          </cell>
          <cell r="F122">
            <v>27526.89</v>
          </cell>
          <cell r="G122">
            <v>27526.89</v>
          </cell>
          <cell r="H122">
            <v>0</v>
          </cell>
        </row>
        <row r="123">
          <cell r="A123" t="str">
            <v>Los Angeles CA Museum of Sci &amp; Industry</v>
          </cell>
          <cell r="B123">
            <v>21504.240000000002</v>
          </cell>
          <cell r="C123">
            <v>22149.367200000001</v>
          </cell>
          <cell r="D123">
            <v>-645.12</v>
          </cell>
          <cell r="F123">
            <v>21504.240000000002</v>
          </cell>
          <cell r="G123">
            <v>22149.367200000001</v>
          </cell>
          <cell r="H123">
            <v>-645.12</v>
          </cell>
        </row>
        <row r="124">
          <cell r="A124" t="str">
            <v>Los Angeles David Keighley 65/70 MM Proj</v>
          </cell>
          <cell r="B124">
            <v>17115.45</v>
          </cell>
          <cell r="C124">
            <v>16887.88</v>
          </cell>
          <cell r="D124">
            <v>227.58</v>
          </cell>
          <cell r="F124">
            <v>17115.45</v>
          </cell>
          <cell r="G124">
            <v>16887.88</v>
          </cell>
          <cell r="H124">
            <v>227.58</v>
          </cell>
        </row>
        <row r="125">
          <cell r="A125" t="str">
            <v>Louisville Museum Of History &amp; Science</v>
          </cell>
          <cell r="B125">
            <v>15763.5</v>
          </cell>
          <cell r="C125">
            <v>15763.5</v>
          </cell>
          <cell r="D125">
            <v>0</v>
          </cell>
          <cell r="F125">
            <v>15763.5</v>
          </cell>
          <cell r="G125">
            <v>15763.5</v>
          </cell>
          <cell r="H125">
            <v>0</v>
          </cell>
        </row>
        <row r="126">
          <cell r="A126" t="str">
            <v>Lucerne Swiss Transport Museum</v>
          </cell>
          <cell r="B126">
            <v>23020.83</v>
          </cell>
          <cell r="C126">
            <v>23711.454900000001</v>
          </cell>
          <cell r="D126">
            <v>-690.63</v>
          </cell>
          <cell r="F126">
            <v>23020.83</v>
          </cell>
          <cell r="G126">
            <v>23711.454900000001</v>
          </cell>
          <cell r="H126">
            <v>-690.63</v>
          </cell>
        </row>
        <row r="127">
          <cell r="A127" t="str">
            <v>Madrid Spain IMAX Theatre (Castello)</v>
          </cell>
          <cell r="B127">
            <v>22500</v>
          </cell>
          <cell r="C127">
            <v>23175</v>
          </cell>
          <cell r="D127">
            <v>-675</v>
          </cell>
          <cell r="F127">
            <v>22500</v>
          </cell>
          <cell r="G127">
            <v>23175</v>
          </cell>
          <cell r="H127">
            <v>-675</v>
          </cell>
        </row>
        <row r="128">
          <cell r="A128" t="str">
            <v>Malta (T277)</v>
          </cell>
          <cell r="B128">
            <v>12293.84</v>
          </cell>
          <cell r="C128">
            <v>13581.157499999999</v>
          </cell>
          <cell r="D128">
            <v>-1287.31</v>
          </cell>
          <cell r="F128">
            <v>12293.84</v>
          </cell>
          <cell r="G128">
            <v>13581.157499999999</v>
          </cell>
          <cell r="H128">
            <v>-1287.31</v>
          </cell>
        </row>
        <row r="129">
          <cell r="A129" t="str">
            <v>Manchester, England</v>
          </cell>
          <cell r="B129">
            <v>23754.81</v>
          </cell>
          <cell r="C129">
            <v>23204.416800000003</v>
          </cell>
          <cell r="D129">
            <v>550.38</v>
          </cell>
          <cell r="F129">
            <v>23754.81</v>
          </cell>
          <cell r="G129">
            <v>23204.416800000003</v>
          </cell>
          <cell r="H129">
            <v>550.38</v>
          </cell>
        </row>
        <row r="130">
          <cell r="A130" t="str">
            <v>Melbourne, Museum Of Victoria</v>
          </cell>
          <cell r="B130">
            <v>25312.23</v>
          </cell>
          <cell r="C130">
            <v>24836.575400000002</v>
          </cell>
          <cell r="D130">
            <v>475.65</v>
          </cell>
          <cell r="F130">
            <v>25312.23</v>
          </cell>
          <cell r="G130">
            <v>24836.575400000002</v>
          </cell>
          <cell r="H130">
            <v>475.65</v>
          </cell>
        </row>
        <row r="131">
          <cell r="A131" t="str">
            <v>Memphis Tennessee Pink Palace Museum</v>
          </cell>
          <cell r="B131">
            <v>15948.56</v>
          </cell>
          <cell r="C131">
            <v>15389.1</v>
          </cell>
          <cell r="D131">
            <v>559.46</v>
          </cell>
          <cell r="F131">
            <v>15948.56</v>
          </cell>
          <cell r="G131">
            <v>15389.1</v>
          </cell>
          <cell r="H131">
            <v>559.46</v>
          </cell>
        </row>
        <row r="132">
          <cell r="A132" t="str">
            <v>Mexico City, Mexico</v>
          </cell>
          <cell r="B132">
            <v>15588.72</v>
          </cell>
          <cell r="C132">
            <v>15588.72</v>
          </cell>
          <cell r="D132">
            <v>0</v>
          </cell>
          <cell r="F132">
            <v>15588.72</v>
          </cell>
          <cell r="G132">
            <v>15588.72</v>
          </cell>
          <cell r="H132">
            <v>0</v>
          </cell>
        </row>
        <row r="133">
          <cell r="A133" t="str">
            <v>Milwaukee Civic Theatre</v>
          </cell>
          <cell r="B133">
            <v>20342.349999999999</v>
          </cell>
          <cell r="C133">
            <v>20342.37</v>
          </cell>
          <cell r="D133">
            <v>-0.02</v>
          </cell>
          <cell r="F133">
            <v>20342.349999999999</v>
          </cell>
          <cell r="G133">
            <v>20342.37</v>
          </cell>
          <cell r="H133">
            <v>-0.02</v>
          </cell>
        </row>
        <row r="134">
          <cell r="A134" t="str">
            <v>Mississauga 3D - FP#7</v>
          </cell>
          <cell r="B134">
            <v>9554.2000000000007</v>
          </cell>
          <cell r="C134">
            <v>9098.7900000000009</v>
          </cell>
          <cell r="D134">
            <v>455.41</v>
          </cell>
          <cell r="F134">
            <v>9554.2000000000007</v>
          </cell>
          <cell r="G134">
            <v>9098.7900000000009</v>
          </cell>
          <cell r="H134">
            <v>455.41</v>
          </cell>
        </row>
        <row r="135">
          <cell r="A135" t="str">
            <v>Mobile Explorium</v>
          </cell>
          <cell r="B135">
            <v>10796.59</v>
          </cell>
          <cell r="C135">
            <v>10796.58</v>
          </cell>
          <cell r="D135">
            <v>0.01</v>
          </cell>
          <cell r="F135">
            <v>10796.59</v>
          </cell>
          <cell r="G135">
            <v>10796.58</v>
          </cell>
          <cell r="H135">
            <v>0.01</v>
          </cell>
        </row>
        <row r="136">
          <cell r="A136" t="str">
            <v>Monterrey Centro Cultural Alfa</v>
          </cell>
          <cell r="B136">
            <v>10845.75</v>
          </cell>
          <cell r="C136">
            <v>11171.122499999999</v>
          </cell>
          <cell r="D136">
            <v>-325.38</v>
          </cell>
          <cell r="F136">
            <v>10845.75</v>
          </cell>
          <cell r="G136">
            <v>11171.122499999999</v>
          </cell>
          <cell r="H136">
            <v>-325.38</v>
          </cell>
        </row>
        <row r="137">
          <cell r="A137" t="str">
            <v>Montreal Le Vieux-Port De Montreal</v>
          </cell>
          <cell r="B137">
            <v>17905.099999999999</v>
          </cell>
          <cell r="C137">
            <v>16170.464400000001</v>
          </cell>
          <cell r="D137">
            <v>1734.65</v>
          </cell>
          <cell r="F137">
            <v>17905.099999999999</v>
          </cell>
          <cell r="G137">
            <v>16170.464400000001</v>
          </cell>
          <cell r="H137">
            <v>1734.65</v>
          </cell>
        </row>
        <row r="138">
          <cell r="A138" t="str">
            <v>Montreal, Que-FP#4</v>
          </cell>
          <cell r="B138">
            <v>16802.009999999998</v>
          </cell>
          <cell r="C138">
            <v>15189.99</v>
          </cell>
          <cell r="D138">
            <v>1612.02</v>
          </cell>
          <cell r="F138">
            <v>16802.009999999998</v>
          </cell>
          <cell r="G138">
            <v>15189.99</v>
          </cell>
          <cell r="H138">
            <v>1612.02</v>
          </cell>
        </row>
        <row r="139">
          <cell r="A139" t="str">
            <v>Moscow#1, Russia</v>
          </cell>
          <cell r="B139">
            <v>14011.89</v>
          </cell>
          <cell r="C139">
            <v>14011.89</v>
          </cell>
          <cell r="D139">
            <v>0</v>
          </cell>
          <cell r="F139">
            <v>14011.89</v>
          </cell>
          <cell r="G139">
            <v>14011.89</v>
          </cell>
          <cell r="H139">
            <v>0</v>
          </cell>
        </row>
        <row r="140">
          <cell r="A140" t="str">
            <v>Munich Forum Der Technik</v>
          </cell>
          <cell r="B140">
            <v>1303.5999999999999</v>
          </cell>
          <cell r="C140">
            <v>0</v>
          </cell>
          <cell r="D140">
            <v>1303.5999999999999</v>
          </cell>
          <cell r="F140">
            <v>1303.5999999999999</v>
          </cell>
          <cell r="G140">
            <v>0</v>
          </cell>
          <cell r="H140">
            <v>1303.5999999999999</v>
          </cell>
        </row>
        <row r="141">
          <cell r="A141" t="str">
            <v>Myrtle Beach (Hammons #1)</v>
          </cell>
          <cell r="B141">
            <v>17024.099999999999</v>
          </cell>
          <cell r="C141">
            <v>17022</v>
          </cell>
          <cell r="D141">
            <v>2.1</v>
          </cell>
          <cell r="F141">
            <v>17024.099999999999</v>
          </cell>
          <cell r="G141">
            <v>17022</v>
          </cell>
          <cell r="H141">
            <v>2.1</v>
          </cell>
        </row>
        <row r="142">
          <cell r="A142" t="str">
            <v>Nagoya Ocean Theatre</v>
          </cell>
          <cell r="B142">
            <v>14008.33</v>
          </cell>
          <cell r="C142">
            <v>14420</v>
          </cell>
          <cell r="D142">
            <v>-411.68</v>
          </cell>
          <cell r="F142">
            <v>14008.33</v>
          </cell>
          <cell r="G142">
            <v>14420</v>
          </cell>
          <cell r="H142">
            <v>-411.68</v>
          </cell>
        </row>
        <row r="143">
          <cell r="A143" t="str">
            <v>Nashville, Regal (Opry Mills)</v>
          </cell>
          <cell r="B143">
            <v>6768.15</v>
          </cell>
          <cell r="C143">
            <v>6325.2609000000011</v>
          </cell>
          <cell r="D143">
            <v>442.89</v>
          </cell>
          <cell r="F143">
            <v>6768.15</v>
          </cell>
          <cell r="G143">
            <v>6325.2609000000011</v>
          </cell>
          <cell r="H143">
            <v>442.89</v>
          </cell>
        </row>
        <row r="144">
          <cell r="A144" t="str">
            <v>Natick, Mass - Jordan Furniture</v>
          </cell>
          <cell r="B144">
            <v>18006.060000000001</v>
          </cell>
          <cell r="C144">
            <v>22278.9</v>
          </cell>
          <cell r="D144">
            <v>-4272.84</v>
          </cell>
          <cell r="F144">
            <v>18006.060000000001</v>
          </cell>
          <cell r="G144">
            <v>22278.9</v>
          </cell>
          <cell r="H144">
            <v>-4272.84</v>
          </cell>
          <cell r="J144" t="str">
            <v>5k credit note for Oct04 - May05</v>
          </cell>
        </row>
        <row r="145">
          <cell r="A145" t="str">
            <v>National Amusements-Louisville, Kentucky</v>
          </cell>
          <cell r="B145">
            <v>12500.01</v>
          </cell>
          <cell r="C145">
            <v>12500.01</v>
          </cell>
          <cell r="D145">
            <v>0</v>
          </cell>
          <cell r="F145">
            <v>12500.01</v>
          </cell>
          <cell r="G145">
            <v>12500.01</v>
          </cell>
          <cell r="H145">
            <v>0</v>
          </cell>
        </row>
        <row r="146">
          <cell r="A146" t="str">
            <v>National Amusements-Manchester, Connecticut</v>
          </cell>
          <cell r="B146">
            <v>12500.01</v>
          </cell>
          <cell r="C146">
            <v>12500.01</v>
          </cell>
          <cell r="D146">
            <v>0</v>
          </cell>
          <cell r="F146">
            <v>12500.01</v>
          </cell>
          <cell r="G146">
            <v>12500.01</v>
          </cell>
          <cell r="H146">
            <v>0</v>
          </cell>
        </row>
        <row r="147">
          <cell r="A147" t="str">
            <v>National Amusements-Springdale, Ohio</v>
          </cell>
          <cell r="B147">
            <v>12500.01</v>
          </cell>
          <cell r="C147">
            <v>12500.01</v>
          </cell>
          <cell r="D147">
            <v>0</v>
          </cell>
          <cell r="F147">
            <v>12500.01</v>
          </cell>
          <cell r="G147">
            <v>12500.01</v>
          </cell>
          <cell r="H147">
            <v>0</v>
          </cell>
        </row>
        <row r="148">
          <cell r="A148" t="str">
            <v>National Amusements-White Plains, NY</v>
          </cell>
          <cell r="B148">
            <v>12500.01</v>
          </cell>
          <cell r="C148">
            <v>12500.01</v>
          </cell>
          <cell r="D148">
            <v>0</v>
          </cell>
          <cell r="F148">
            <v>12500.01</v>
          </cell>
          <cell r="G148">
            <v>12500.01</v>
          </cell>
          <cell r="H148">
            <v>0</v>
          </cell>
        </row>
        <row r="149">
          <cell r="A149" t="str">
            <v>New England Aquarium, Boston</v>
          </cell>
          <cell r="B149">
            <v>16130.09</v>
          </cell>
          <cell r="C149">
            <v>14950</v>
          </cell>
          <cell r="D149">
            <v>1180.0999999999999</v>
          </cell>
          <cell r="F149">
            <v>16130.09</v>
          </cell>
          <cell r="G149">
            <v>14950</v>
          </cell>
          <cell r="H149">
            <v>1180.0999999999999</v>
          </cell>
        </row>
        <row r="150">
          <cell r="A150" t="str">
            <v>New Jersey Liberty Science Center</v>
          </cell>
          <cell r="B150">
            <v>22606.34</v>
          </cell>
          <cell r="C150">
            <v>22714.672400000003</v>
          </cell>
          <cell r="D150">
            <v>-108.34</v>
          </cell>
          <cell r="F150">
            <v>22606.34</v>
          </cell>
          <cell r="G150">
            <v>22714.672400000003</v>
          </cell>
          <cell r="H150">
            <v>-108.34</v>
          </cell>
        </row>
        <row r="151">
          <cell r="A151" t="str">
            <v>New Orleans Aquarium Of The Americas</v>
          </cell>
          <cell r="B151">
            <v>25398.15</v>
          </cell>
          <cell r="C151">
            <v>25017.245499999997</v>
          </cell>
          <cell r="D151">
            <v>380.9</v>
          </cell>
          <cell r="F151">
            <v>25398.15</v>
          </cell>
          <cell r="G151">
            <v>25017.245499999997</v>
          </cell>
          <cell r="H151">
            <v>380.9</v>
          </cell>
        </row>
        <row r="152">
          <cell r="A152" t="str">
            <v>New Rochelle, NY (Regal #3)</v>
          </cell>
          <cell r="B152">
            <v>6768.15</v>
          </cell>
          <cell r="C152">
            <v>6325.2609000000011</v>
          </cell>
          <cell r="D152">
            <v>442.89</v>
          </cell>
          <cell r="F152">
            <v>6768.15</v>
          </cell>
          <cell r="G152">
            <v>6325.2609000000011</v>
          </cell>
          <cell r="H152">
            <v>442.89</v>
          </cell>
        </row>
        <row r="153">
          <cell r="A153" t="str">
            <v>New York Lincoln Centre (Sony)</v>
          </cell>
          <cell r="B153">
            <v>28311.81</v>
          </cell>
          <cell r="C153">
            <v>27488.918100000003</v>
          </cell>
          <cell r="D153">
            <v>822.9</v>
          </cell>
          <cell r="F153">
            <v>28311.81</v>
          </cell>
          <cell r="G153">
            <v>27488.918100000003</v>
          </cell>
          <cell r="H153">
            <v>822.9</v>
          </cell>
        </row>
        <row r="154">
          <cell r="A154" t="str">
            <v>Niagra Falls Ameri-Cana Motel</v>
          </cell>
          <cell r="B154">
            <v>13186.26</v>
          </cell>
          <cell r="C154">
            <v>13185.66</v>
          </cell>
          <cell r="D154">
            <v>0.6</v>
          </cell>
          <cell r="F154">
            <v>13186.26</v>
          </cell>
          <cell r="G154">
            <v>13185.66</v>
          </cell>
          <cell r="H154">
            <v>0.6</v>
          </cell>
        </row>
        <row r="155">
          <cell r="A155" t="str">
            <v>Norwalk The Maritime Centre</v>
          </cell>
          <cell r="B155">
            <v>13125.4</v>
          </cell>
          <cell r="C155">
            <v>13519.162</v>
          </cell>
          <cell r="D155">
            <v>-393.77</v>
          </cell>
          <cell r="F155">
            <v>13125.4</v>
          </cell>
          <cell r="G155">
            <v>13519.162</v>
          </cell>
          <cell r="H155">
            <v>-393.77</v>
          </cell>
        </row>
        <row r="156">
          <cell r="A156" t="str">
            <v>NY American Museum of Natural History</v>
          </cell>
          <cell r="B156">
            <v>7547.46</v>
          </cell>
          <cell r="C156">
            <v>7773.8838000000005</v>
          </cell>
          <cell r="D156">
            <v>-226.41</v>
          </cell>
          <cell r="F156">
            <v>7547.46</v>
          </cell>
          <cell r="G156">
            <v>7773.8838000000005</v>
          </cell>
          <cell r="H156">
            <v>-226.41</v>
          </cell>
        </row>
        <row r="157">
          <cell r="A157" t="str">
            <v>Omaha's Henry Doorly Zoo</v>
          </cell>
          <cell r="B157">
            <v>24710.28</v>
          </cell>
          <cell r="C157">
            <v>24710.25</v>
          </cell>
          <cell r="D157">
            <v>0.03</v>
          </cell>
          <cell r="F157">
            <v>24710.28</v>
          </cell>
          <cell r="G157">
            <v>24710.25</v>
          </cell>
          <cell r="H157">
            <v>0.03</v>
          </cell>
        </row>
        <row r="158">
          <cell r="A158" t="str">
            <v>Omiya Space Theatre</v>
          </cell>
          <cell r="B158">
            <v>19638.140489999998</v>
          </cell>
          <cell r="C158">
            <v>18791.5</v>
          </cell>
          <cell r="D158">
            <v>846.63</v>
          </cell>
          <cell r="F158">
            <v>19638.140489999998</v>
          </cell>
          <cell r="G158">
            <v>18791.5</v>
          </cell>
          <cell r="H158">
            <v>846.63</v>
          </cell>
        </row>
        <row r="159">
          <cell r="A159" t="str">
            <v>Ontario Science Centre</v>
          </cell>
          <cell r="B159">
            <v>15327.48</v>
          </cell>
          <cell r="C159">
            <v>15327</v>
          </cell>
          <cell r="D159">
            <v>0.48</v>
          </cell>
          <cell r="F159">
            <v>15327.48</v>
          </cell>
          <cell r="G159">
            <v>15327</v>
          </cell>
          <cell r="H159">
            <v>0.48</v>
          </cell>
        </row>
        <row r="160">
          <cell r="A160" t="str">
            <v>Ontario, California</v>
          </cell>
          <cell r="B160">
            <v>6698.01</v>
          </cell>
          <cell r="C160">
            <v>6698.01</v>
          </cell>
          <cell r="D160">
            <v>0</v>
          </cell>
          <cell r="F160">
            <v>6698.01</v>
          </cell>
          <cell r="G160">
            <v>6698.01</v>
          </cell>
          <cell r="H160">
            <v>0</v>
          </cell>
        </row>
        <row r="161">
          <cell r="A161" t="str">
            <v>Orix, Tampa Florida</v>
          </cell>
          <cell r="B161">
            <v>22472.43</v>
          </cell>
          <cell r="C161">
            <v>22472.43</v>
          </cell>
          <cell r="D161">
            <v>0</v>
          </cell>
          <cell r="F161">
            <v>22472.43</v>
          </cell>
          <cell r="G161">
            <v>22472.43</v>
          </cell>
          <cell r="H161">
            <v>0</v>
          </cell>
        </row>
        <row r="162">
          <cell r="A162" t="str">
            <v>Orlando Back To The Future The Ride</v>
          </cell>
          <cell r="B162">
            <v>30545.919999999998</v>
          </cell>
          <cell r="C162">
            <v>31461.895899999989</v>
          </cell>
          <cell r="D162">
            <v>-915.98</v>
          </cell>
          <cell r="F162">
            <v>30545.919999999998</v>
          </cell>
          <cell r="G162">
            <v>31461.895899999989</v>
          </cell>
          <cell r="H162">
            <v>-915.98</v>
          </cell>
        </row>
        <row r="163">
          <cell r="A163" t="str">
            <v>Osaka (Suntory) Design Museum</v>
          </cell>
          <cell r="B163">
            <v>20341.89</v>
          </cell>
          <cell r="C163">
            <v>19018.963599999999</v>
          </cell>
          <cell r="D163">
            <v>1322.94</v>
          </cell>
          <cell r="F163">
            <v>20341.89</v>
          </cell>
          <cell r="G163">
            <v>19018.963599999999</v>
          </cell>
          <cell r="H163">
            <v>1322.94</v>
          </cell>
        </row>
        <row r="164">
          <cell r="A164" t="str">
            <v>Osaka The Science Museum</v>
          </cell>
          <cell r="B164">
            <v>18405.8442</v>
          </cell>
          <cell r="C164">
            <v>17612.322</v>
          </cell>
          <cell r="D164">
            <v>793.52</v>
          </cell>
          <cell r="F164">
            <v>18405.8442</v>
          </cell>
          <cell r="G164">
            <v>17612.322</v>
          </cell>
          <cell r="H164">
            <v>793.52</v>
          </cell>
        </row>
        <row r="165">
          <cell r="A165" t="str">
            <v>Ottawa/Hull CDN Museum Of Civilization</v>
          </cell>
          <cell r="B165">
            <v>8308</v>
          </cell>
          <cell r="C165">
            <v>7931</v>
          </cell>
          <cell r="D165">
            <v>376.99</v>
          </cell>
          <cell r="F165">
            <v>8308</v>
          </cell>
          <cell r="G165">
            <v>7931</v>
          </cell>
          <cell r="H165">
            <v>376.99</v>
          </cell>
        </row>
        <row r="166">
          <cell r="A166" t="str">
            <v>Oviedo, Spain (Yelmo)</v>
          </cell>
          <cell r="B166">
            <v>12500.01</v>
          </cell>
          <cell r="C166">
            <v>12500.01</v>
          </cell>
          <cell r="D166">
            <v>0</v>
          </cell>
          <cell r="F166">
            <v>12500.01</v>
          </cell>
          <cell r="G166">
            <v>12500.01</v>
          </cell>
          <cell r="H166">
            <v>0</v>
          </cell>
        </row>
        <row r="167">
          <cell r="A167" t="str">
            <v>Paris La Geode</v>
          </cell>
          <cell r="B167">
            <v>17428.810000000001</v>
          </cell>
          <cell r="C167">
            <v>12856.3809</v>
          </cell>
          <cell r="D167">
            <v>4572.43</v>
          </cell>
          <cell r="F167">
            <v>17428.810000000001</v>
          </cell>
          <cell r="G167">
            <v>12856.3809</v>
          </cell>
          <cell r="H167">
            <v>4572.43</v>
          </cell>
        </row>
        <row r="168">
          <cell r="A168" t="str">
            <v>Pensacola Naval Museum</v>
          </cell>
          <cell r="B168">
            <v>20087.5</v>
          </cell>
          <cell r="C168">
            <v>21472.560000000001</v>
          </cell>
          <cell r="D168">
            <v>-1385.06</v>
          </cell>
          <cell r="F168">
            <v>20087.5</v>
          </cell>
          <cell r="G168">
            <v>21472.560000000001</v>
          </cell>
          <cell r="H168">
            <v>-1385.06</v>
          </cell>
        </row>
        <row r="169">
          <cell r="A169" t="str">
            <v>Perisur</v>
          </cell>
          <cell r="B169">
            <v>12500.01</v>
          </cell>
          <cell r="C169">
            <v>12500.01</v>
          </cell>
          <cell r="D169">
            <v>0</v>
          </cell>
          <cell r="F169">
            <v>12500.01</v>
          </cell>
          <cell r="G169">
            <v>12500.01</v>
          </cell>
          <cell r="H169">
            <v>0</v>
          </cell>
        </row>
        <row r="170">
          <cell r="A170" t="str">
            <v>Phil Franklin Institute Science Museum</v>
          </cell>
          <cell r="B170">
            <v>9844.32</v>
          </cell>
          <cell r="C170">
            <v>9844.3050000000003</v>
          </cell>
          <cell r="D170">
            <v>0.02</v>
          </cell>
          <cell r="F170">
            <v>9844.32</v>
          </cell>
          <cell r="G170">
            <v>9844.3050000000003</v>
          </cell>
          <cell r="H170">
            <v>0.02</v>
          </cell>
        </row>
        <row r="171">
          <cell r="A171" t="str">
            <v>Philadelphia, KOP</v>
          </cell>
          <cell r="B171">
            <v>6698.01</v>
          </cell>
          <cell r="C171">
            <v>6698.01</v>
          </cell>
          <cell r="D171">
            <v>0</v>
          </cell>
          <cell r="F171">
            <v>6698.01</v>
          </cell>
          <cell r="G171">
            <v>6698.01</v>
          </cell>
          <cell r="H171">
            <v>0</v>
          </cell>
        </row>
        <row r="172">
          <cell r="A172" t="str">
            <v>Pittsburgh Carnegie Science Center</v>
          </cell>
          <cell r="B172">
            <v>22070.639999999999</v>
          </cell>
          <cell r="C172">
            <v>19559.988399999998</v>
          </cell>
          <cell r="D172">
            <v>2510.64</v>
          </cell>
          <cell r="F172">
            <v>22070.639999999999</v>
          </cell>
          <cell r="G172">
            <v>19559.988399999998</v>
          </cell>
          <cell r="H172">
            <v>2510.64</v>
          </cell>
        </row>
        <row r="173">
          <cell r="A173" t="str">
            <v>Poitiers Futuroscope 3D</v>
          </cell>
          <cell r="B173">
            <v>11067.62</v>
          </cell>
          <cell r="C173">
            <v>11164.072146071829</v>
          </cell>
          <cell r="D173">
            <v>-96.46</v>
          </cell>
          <cell r="F173">
            <v>11067.62</v>
          </cell>
          <cell r="G173">
            <v>11164.072146071829</v>
          </cell>
          <cell r="H173">
            <v>-96.46</v>
          </cell>
        </row>
        <row r="174">
          <cell r="A174" t="str">
            <v>Poitiers Futuroscope 3D Dome</v>
          </cell>
          <cell r="B174">
            <v>13068.18</v>
          </cell>
          <cell r="C174">
            <v>13182.073915712639</v>
          </cell>
          <cell r="D174">
            <v>-113.88</v>
          </cell>
          <cell r="F174">
            <v>13068.18</v>
          </cell>
          <cell r="G174">
            <v>13182.073915712639</v>
          </cell>
          <cell r="H174">
            <v>-113.88</v>
          </cell>
        </row>
        <row r="175">
          <cell r="A175" t="str">
            <v>Poitiers Futuroscope Magic Carpet</v>
          </cell>
          <cell r="B175">
            <v>11067.62</v>
          </cell>
          <cell r="C175">
            <v>11164.072146071829</v>
          </cell>
          <cell r="D175">
            <v>-96.46</v>
          </cell>
          <cell r="F175">
            <v>11067.62</v>
          </cell>
          <cell r="G175">
            <v>11164.072146071829</v>
          </cell>
          <cell r="H175">
            <v>-96.46</v>
          </cell>
        </row>
        <row r="176">
          <cell r="A176" t="str">
            <v>Poitiers Futuroscope Omnimax</v>
          </cell>
          <cell r="B176">
            <v>5533.81</v>
          </cell>
          <cell r="C176">
            <v>5582.0360730359134</v>
          </cell>
          <cell r="D176">
            <v>-48.23</v>
          </cell>
          <cell r="F176">
            <v>5533.81</v>
          </cell>
          <cell r="G176">
            <v>5582.0360730359134</v>
          </cell>
          <cell r="H176">
            <v>-48.23</v>
          </cell>
        </row>
        <row r="177">
          <cell r="A177" t="str">
            <v>Poitiers Futuroscope Solido</v>
          </cell>
          <cell r="B177">
            <v>11067.62</v>
          </cell>
          <cell r="C177">
            <v>11164.072146071829</v>
          </cell>
          <cell r="D177">
            <v>-96.46</v>
          </cell>
          <cell r="F177">
            <v>11067.62</v>
          </cell>
          <cell r="G177">
            <v>11164.072146071829</v>
          </cell>
          <cell r="H177">
            <v>-96.46</v>
          </cell>
        </row>
        <row r="178">
          <cell r="A178" t="str">
            <v>Poitiers IMAX Futuroscope Kinemax</v>
          </cell>
          <cell r="B178">
            <v>5533.81</v>
          </cell>
          <cell r="C178">
            <v>5582.0360730359134</v>
          </cell>
          <cell r="D178">
            <v>-48.23</v>
          </cell>
          <cell r="F178">
            <v>5533.81</v>
          </cell>
          <cell r="G178">
            <v>5582.0360730359134</v>
          </cell>
          <cell r="H178">
            <v>-48.23</v>
          </cell>
        </row>
        <row r="179">
          <cell r="A179" t="str">
            <v>Portland Oregon Museum Of Sci &amp; Industry</v>
          </cell>
          <cell r="B179">
            <v>21651.73</v>
          </cell>
          <cell r="C179">
            <v>22301.189200000001</v>
          </cell>
          <cell r="D179">
            <v>-649.46</v>
          </cell>
          <cell r="F179">
            <v>21651.73</v>
          </cell>
          <cell r="G179">
            <v>22301.189200000001</v>
          </cell>
          <cell r="H179">
            <v>-649.46</v>
          </cell>
        </row>
        <row r="180">
          <cell r="A180" t="str">
            <v>Prague, IT Int'l #3</v>
          </cell>
          <cell r="B180">
            <v>12279.34</v>
          </cell>
          <cell r="C180">
            <v>12189.87</v>
          </cell>
          <cell r="D180">
            <v>89.47</v>
          </cell>
          <cell r="F180">
            <v>12279.34</v>
          </cell>
          <cell r="G180">
            <v>12189.87</v>
          </cell>
          <cell r="H180">
            <v>89.47</v>
          </cell>
        </row>
        <row r="181">
          <cell r="A181" t="str">
            <v>Pretoria, Millenium #5</v>
          </cell>
          <cell r="B181">
            <v>3750</v>
          </cell>
          <cell r="C181">
            <v>0</v>
          </cell>
          <cell r="D181">
            <v>3750</v>
          </cell>
          <cell r="F181">
            <v>3750</v>
          </cell>
          <cell r="G181">
            <v>0</v>
          </cell>
          <cell r="H181">
            <v>3750</v>
          </cell>
        </row>
        <row r="182">
          <cell r="A182" t="str">
            <v>Quincy Amusement P3D, LA, California</v>
          </cell>
          <cell r="B182">
            <v>25212.799999999999</v>
          </cell>
          <cell r="C182">
            <v>23989.26</v>
          </cell>
          <cell r="D182">
            <v>1223.54</v>
          </cell>
          <cell r="F182">
            <v>25212.799999999999</v>
          </cell>
          <cell r="G182">
            <v>23989.26</v>
          </cell>
          <cell r="H182">
            <v>1223.54</v>
          </cell>
        </row>
        <row r="183">
          <cell r="A183" t="str">
            <v>Raleigh, North Carolina (Exploris)</v>
          </cell>
          <cell r="B183">
            <v>11219.22</v>
          </cell>
          <cell r="C183">
            <v>11008.125</v>
          </cell>
          <cell r="D183">
            <v>211.1</v>
          </cell>
          <cell r="F183">
            <v>11219.22</v>
          </cell>
          <cell r="G183">
            <v>11008.125</v>
          </cell>
          <cell r="H183">
            <v>211.1</v>
          </cell>
        </row>
        <row r="184">
          <cell r="A184" t="str">
            <v>Redding, Ma (Jordan #2)</v>
          </cell>
          <cell r="B184">
            <v>12500.01</v>
          </cell>
          <cell r="C184">
            <v>12500.01</v>
          </cell>
          <cell r="D184">
            <v>0</v>
          </cell>
          <cell r="F184">
            <v>12500.01</v>
          </cell>
          <cell r="G184">
            <v>12500.01</v>
          </cell>
          <cell r="H184">
            <v>0</v>
          </cell>
        </row>
        <row r="185">
          <cell r="A185" t="str">
            <v>Regina Saskatchewan Science Centre</v>
          </cell>
          <cell r="B185">
            <v>18833.240000000002</v>
          </cell>
          <cell r="C185">
            <v>18225.13</v>
          </cell>
          <cell r="D185">
            <v>608.12</v>
          </cell>
          <cell r="F185">
            <v>18833.240000000002</v>
          </cell>
          <cell r="G185">
            <v>18225.13</v>
          </cell>
          <cell r="H185">
            <v>608.12</v>
          </cell>
        </row>
        <row r="186">
          <cell r="A186" t="str">
            <v>Riccione.</v>
          </cell>
          <cell r="B186">
            <v>12500.01</v>
          </cell>
          <cell r="C186">
            <v>25700.01</v>
          </cell>
          <cell r="D186">
            <v>-13200</v>
          </cell>
          <cell r="F186">
            <v>12500.01</v>
          </cell>
          <cell r="G186">
            <v>25700.01</v>
          </cell>
          <cell r="H186">
            <v>-13200</v>
          </cell>
          <cell r="J186" t="str">
            <v>9.9k in training not received in Feb05</v>
          </cell>
        </row>
        <row r="187">
          <cell r="A187" t="str">
            <v>Richmond Science Museum of Virginia</v>
          </cell>
          <cell r="B187">
            <v>7739.5</v>
          </cell>
          <cell r="C187">
            <v>8110.1685000000007</v>
          </cell>
          <cell r="D187">
            <v>-370.67</v>
          </cell>
          <cell r="F187">
            <v>7739.5</v>
          </cell>
          <cell r="G187">
            <v>8110.1685000000007</v>
          </cell>
          <cell r="H187">
            <v>-370.67</v>
          </cell>
        </row>
        <row r="188">
          <cell r="A188" t="str">
            <v>Riverport, Richmond - Famous Player #9</v>
          </cell>
          <cell r="B188">
            <v>12500.01</v>
          </cell>
          <cell r="C188">
            <v>12500.01</v>
          </cell>
          <cell r="D188">
            <v>0</v>
          </cell>
          <cell r="F188">
            <v>12500.01</v>
          </cell>
          <cell r="G188">
            <v>12500.01</v>
          </cell>
          <cell r="H188">
            <v>0</v>
          </cell>
        </row>
        <row r="189">
          <cell r="A189" t="str">
            <v>Rochester, Cinemark #4</v>
          </cell>
          <cell r="B189">
            <v>2460.67</v>
          </cell>
          <cell r="C189">
            <v>9216.7592999999997</v>
          </cell>
          <cell r="D189">
            <v>-6756.08</v>
          </cell>
          <cell r="F189">
            <v>2460.67</v>
          </cell>
          <cell r="G189">
            <v>9216.7592999999997</v>
          </cell>
          <cell r="H189">
            <v>-6756.08</v>
          </cell>
          <cell r="J189" t="str">
            <v>CR notes due to incerrect billing</v>
          </cell>
        </row>
        <row r="190">
          <cell r="A190" t="str">
            <v>Salt Lake City (Children's Museum)</v>
          </cell>
          <cell r="B190">
            <v>12285</v>
          </cell>
          <cell r="C190">
            <v>12285</v>
          </cell>
          <cell r="D190">
            <v>0</v>
          </cell>
          <cell r="F190">
            <v>12285</v>
          </cell>
          <cell r="G190">
            <v>12285</v>
          </cell>
          <cell r="H190">
            <v>0</v>
          </cell>
        </row>
        <row r="191">
          <cell r="A191" t="str">
            <v>San Antonio 3D</v>
          </cell>
          <cell r="B191">
            <v>10278.68</v>
          </cell>
          <cell r="C191">
            <v>10032.4575</v>
          </cell>
          <cell r="D191">
            <v>246.23</v>
          </cell>
          <cell r="F191">
            <v>10278.68</v>
          </cell>
          <cell r="G191">
            <v>10032.4575</v>
          </cell>
          <cell r="H191">
            <v>246.23</v>
          </cell>
        </row>
        <row r="192">
          <cell r="A192" t="str">
            <v>San Antonio Alamo IMAX At Rivercenter</v>
          </cell>
          <cell r="B192">
            <v>9361.1200000000008</v>
          </cell>
          <cell r="C192">
            <v>9136.8725000000013</v>
          </cell>
          <cell r="D192">
            <v>224.26</v>
          </cell>
          <cell r="F192">
            <v>9361.1200000000008</v>
          </cell>
          <cell r="G192">
            <v>9136.8725000000013</v>
          </cell>
          <cell r="H192">
            <v>224.26</v>
          </cell>
        </row>
        <row r="193">
          <cell r="A193" t="str">
            <v>San Diego Space &amp; Science Foundation</v>
          </cell>
          <cell r="B193">
            <v>2852.19</v>
          </cell>
          <cell r="C193">
            <v>2674.0139000000004</v>
          </cell>
          <cell r="D193">
            <v>178.17</v>
          </cell>
          <cell r="F193">
            <v>2852.19</v>
          </cell>
          <cell r="G193">
            <v>2674.0139000000004</v>
          </cell>
          <cell r="H193">
            <v>178.17</v>
          </cell>
        </row>
        <row r="194">
          <cell r="A194" t="str">
            <v>San Francisco (Sony)</v>
          </cell>
          <cell r="B194">
            <v>23028.42</v>
          </cell>
          <cell r="C194">
            <v>23028.400000000001</v>
          </cell>
          <cell r="D194">
            <v>0.03</v>
          </cell>
          <cell r="F194">
            <v>23028.42</v>
          </cell>
          <cell r="G194">
            <v>23028.400000000001</v>
          </cell>
          <cell r="H194">
            <v>0.03</v>
          </cell>
        </row>
        <row r="195">
          <cell r="A195" t="str">
            <v>San Jose Tech Museum Of Innovation</v>
          </cell>
          <cell r="B195">
            <v>20780.79</v>
          </cell>
          <cell r="C195">
            <v>20773.116000000002</v>
          </cell>
          <cell r="D195">
            <v>7.6700000000000159</v>
          </cell>
          <cell r="F195">
            <v>20780.79</v>
          </cell>
          <cell r="G195">
            <v>20773.116000000002</v>
          </cell>
          <cell r="H195">
            <v>7.6700000000000159</v>
          </cell>
        </row>
        <row r="196">
          <cell r="A196" t="str">
            <v>Sasebo Visitor Centre</v>
          </cell>
          <cell r="B196">
            <v>26746.875</v>
          </cell>
          <cell r="C196">
            <v>25593.75</v>
          </cell>
          <cell r="D196">
            <v>1153.1300000000001</v>
          </cell>
          <cell r="F196">
            <v>26746.875</v>
          </cell>
          <cell r="G196">
            <v>25593.75</v>
          </cell>
          <cell r="H196">
            <v>1153.1300000000001</v>
          </cell>
        </row>
        <row r="197">
          <cell r="A197" t="str">
            <v>Saudi Arabia, Almabani</v>
          </cell>
          <cell r="B197">
            <v>20375.009999999998</v>
          </cell>
          <cell r="C197">
            <v>20375.009999999998</v>
          </cell>
          <cell r="D197">
            <v>0</v>
          </cell>
          <cell r="F197">
            <v>20375.009999999998</v>
          </cell>
          <cell r="G197">
            <v>20375.009999999998</v>
          </cell>
          <cell r="H197">
            <v>0</v>
          </cell>
        </row>
        <row r="198">
          <cell r="A198" t="str">
            <v>Seattle IMAX Pacific Science Center 2D</v>
          </cell>
          <cell r="B198">
            <v>7500</v>
          </cell>
          <cell r="C198">
            <v>7500</v>
          </cell>
          <cell r="D198">
            <v>0</v>
          </cell>
          <cell r="F198">
            <v>7500</v>
          </cell>
          <cell r="G198">
            <v>7500</v>
          </cell>
          <cell r="H198">
            <v>0</v>
          </cell>
        </row>
        <row r="199">
          <cell r="A199" t="str">
            <v>Seattle IMAX Pacific Science Center 3D</v>
          </cell>
          <cell r="B199">
            <v>23004.23</v>
          </cell>
          <cell r="C199">
            <v>23468.2101</v>
          </cell>
          <cell r="D199">
            <v>-463.99</v>
          </cell>
          <cell r="F199">
            <v>23004.23</v>
          </cell>
          <cell r="G199">
            <v>23468.2101</v>
          </cell>
          <cell r="H199">
            <v>-463.99</v>
          </cell>
        </row>
        <row r="200">
          <cell r="A200" t="str">
            <v>Seattle Omnidome</v>
          </cell>
          <cell r="B200">
            <v>7500</v>
          </cell>
          <cell r="C200">
            <v>7500</v>
          </cell>
          <cell r="D200">
            <v>0</v>
          </cell>
          <cell r="F200">
            <v>7500</v>
          </cell>
          <cell r="G200">
            <v>7500</v>
          </cell>
          <cell r="H200">
            <v>0</v>
          </cell>
        </row>
        <row r="201">
          <cell r="A201" t="str">
            <v>Seoul Daesaeng Corporation</v>
          </cell>
          <cell r="B201">
            <v>18429.060000000001</v>
          </cell>
          <cell r="C201">
            <v>18429.060000000001</v>
          </cell>
          <cell r="D201">
            <v>0</v>
          </cell>
          <cell r="F201">
            <v>18429.060000000001</v>
          </cell>
          <cell r="G201">
            <v>18429.060000000001</v>
          </cell>
          <cell r="H201">
            <v>0</v>
          </cell>
        </row>
        <row r="202">
          <cell r="A202" t="str">
            <v>Shakopee Valleyfair Family Amusement</v>
          </cell>
          <cell r="B202">
            <v>7500</v>
          </cell>
          <cell r="C202">
            <v>7500</v>
          </cell>
          <cell r="D202">
            <v>0</v>
          </cell>
          <cell r="F202">
            <v>7500</v>
          </cell>
          <cell r="G202">
            <v>7500</v>
          </cell>
          <cell r="H202">
            <v>0</v>
          </cell>
        </row>
        <row r="203">
          <cell r="A203" t="str">
            <v>Shanghai Peace Cinema, SUC#3</v>
          </cell>
          <cell r="B203">
            <v>12500.01</v>
          </cell>
          <cell r="C203">
            <v>12500.01</v>
          </cell>
          <cell r="D203">
            <v>0</v>
          </cell>
          <cell r="F203">
            <v>12500.01</v>
          </cell>
          <cell r="G203">
            <v>12500.01</v>
          </cell>
          <cell r="H203">
            <v>0</v>
          </cell>
        </row>
        <row r="204">
          <cell r="A204" t="str">
            <v>SH-ID Scienceland</v>
          </cell>
          <cell r="B204">
            <v>10579.17</v>
          </cell>
          <cell r="C204">
            <v>10896.545099999999</v>
          </cell>
          <cell r="D204">
            <v>-317.37</v>
          </cell>
          <cell r="F204">
            <v>10579.17</v>
          </cell>
          <cell r="G204">
            <v>10896.545099999999</v>
          </cell>
          <cell r="H204">
            <v>-317.37</v>
          </cell>
        </row>
        <row r="205">
          <cell r="A205" t="str">
            <v>Shinagawa-Ku, Dentsu</v>
          </cell>
          <cell r="B205">
            <v>21189.27</v>
          </cell>
          <cell r="C205">
            <v>22304.49</v>
          </cell>
          <cell r="D205">
            <v>-1115.22</v>
          </cell>
          <cell r="F205">
            <v>21189.27</v>
          </cell>
          <cell r="G205">
            <v>22304.49</v>
          </cell>
          <cell r="H205">
            <v>-1115.22</v>
          </cell>
        </row>
        <row r="206">
          <cell r="A206" t="str">
            <v>SH-P3D Scienceland</v>
          </cell>
          <cell r="B206">
            <v>10579.17</v>
          </cell>
          <cell r="C206">
            <v>10896.545099999999</v>
          </cell>
          <cell r="D206">
            <v>-317.37</v>
          </cell>
          <cell r="F206">
            <v>10579.17</v>
          </cell>
          <cell r="G206">
            <v>10896.545099999999</v>
          </cell>
          <cell r="H206">
            <v>-317.37</v>
          </cell>
        </row>
        <row r="207">
          <cell r="A207" t="str">
            <v>Shreveport Sci-Port Discovery Centre</v>
          </cell>
          <cell r="B207">
            <v>21516.880000000001</v>
          </cell>
          <cell r="C207">
            <v>21258.427499999998</v>
          </cell>
          <cell r="D207">
            <v>258.45999999999998</v>
          </cell>
          <cell r="F207">
            <v>21516.880000000001</v>
          </cell>
          <cell r="G207">
            <v>21258.427499999998</v>
          </cell>
          <cell r="H207">
            <v>258.45999999999998</v>
          </cell>
        </row>
        <row r="208">
          <cell r="A208" t="str">
            <v>Singapore Science Centre</v>
          </cell>
          <cell r="B208">
            <v>14728.74</v>
          </cell>
          <cell r="C208">
            <v>14728.74</v>
          </cell>
          <cell r="D208">
            <v>0</v>
          </cell>
          <cell r="F208">
            <v>14728.74</v>
          </cell>
          <cell r="G208">
            <v>14728.74</v>
          </cell>
          <cell r="H208">
            <v>0</v>
          </cell>
        </row>
        <row r="209">
          <cell r="A209" t="str">
            <v>Sinsheim Auto &amp; Technik Museum</v>
          </cell>
          <cell r="B209">
            <v>12497.55</v>
          </cell>
          <cell r="C209">
            <v>19040.927100000001</v>
          </cell>
          <cell r="D209">
            <v>-6543.39</v>
          </cell>
          <cell r="F209">
            <v>12497.55</v>
          </cell>
          <cell r="G209">
            <v>19040.927100000001</v>
          </cell>
          <cell r="H209">
            <v>-6543.39</v>
          </cell>
        </row>
        <row r="210">
          <cell r="A210" t="str">
            <v>Smithsonian NASM 3D Upgrade</v>
          </cell>
          <cell r="B210">
            <v>8962.26</v>
          </cell>
          <cell r="C210">
            <v>8962.26</v>
          </cell>
          <cell r="D210">
            <v>0</v>
          </cell>
          <cell r="F210">
            <v>8962.26</v>
          </cell>
          <cell r="G210">
            <v>8962.26</v>
          </cell>
          <cell r="H210">
            <v>0</v>
          </cell>
        </row>
        <row r="211">
          <cell r="A211" t="str">
            <v>Speyer 2 (Dome)</v>
          </cell>
          <cell r="B211">
            <v>10361.1</v>
          </cell>
          <cell r="C211">
            <v>10314.1728</v>
          </cell>
          <cell r="D211">
            <v>46.92</v>
          </cell>
          <cell r="F211">
            <v>10361.1</v>
          </cell>
          <cell r="G211">
            <v>10314.1728</v>
          </cell>
          <cell r="H211">
            <v>46.92</v>
          </cell>
        </row>
        <row r="212">
          <cell r="A212" t="str">
            <v>Speyer Auto Technik (BV)</v>
          </cell>
          <cell r="B212">
            <v>10013.700000000001</v>
          </cell>
          <cell r="C212">
            <v>10314.1728</v>
          </cell>
          <cell r="D212">
            <v>-300.48</v>
          </cell>
          <cell r="F212">
            <v>10013.700000000001</v>
          </cell>
          <cell r="G212">
            <v>10314.1728</v>
          </cell>
          <cell r="H212">
            <v>-300.48</v>
          </cell>
        </row>
        <row r="213">
          <cell r="A213" t="str">
            <v>Spokane Riverfront Park</v>
          </cell>
          <cell r="B213">
            <v>7500</v>
          </cell>
          <cell r="C213">
            <v>7500</v>
          </cell>
          <cell r="D213">
            <v>0</v>
          </cell>
          <cell r="F213">
            <v>7500</v>
          </cell>
          <cell r="G213">
            <v>7500</v>
          </cell>
          <cell r="H213">
            <v>0</v>
          </cell>
        </row>
        <row r="214">
          <cell r="A214" t="str">
            <v>St. Louis Science Center</v>
          </cell>
          <cell r="B214">
            <v>10027.67</v>
          </cell>
          <cell r="C214">
            <v>10027.68</v>
          </cell>
          <cell r="D214">
            <v>-0.01</v>
          </cell>
          <cell r="F214">
            <v>10027.67</v>
          </cell>
          <cell r="G214">
            <v>10027.68</v>
          </cell>
          <cell r="H214">
            <v>-0.01</v>
          </cell>
        </row>
        <row r="215">
          <cell r="A215" t="str">
            <v>St. Paul Science Museum of Minnesota</v>
          </cell>
          <cell r="B215">
            <v>11503.65</v>
          </cell>
          <cell r="C215">
            <v>11317.125</v>
          </cell>
          <cell r="D215">
            <v>186.53</v>
          </cell>
          <cell r="F215">
            <v>11503.65</v>
          </cell>
          <cell r="G215">
            <v>11317.125</v>
          </cell>
          <cell r="H215">
            <v>186.53</v>
          </cell>
        </row>
        <row r="216">
          <cell r="A216" t="str">
            <v>Stockholm Swedish Museum Of Natural Hist</v>
          </cell>
          <cell r="B216">
            <v>28229.1</v>
          </cell>
          <cell r="C216">
            <v>28920.226699999999</v>
          </cell>
          <cell r="D216">
            <v>-691.14</v>
          </cell>
          <cell r="F216">
            <v>28229.1</v>
          </cell>
          <cell r="G216">
            <v>28920.226699999999</v>
          </cell>
          <cell r="H216">
            <v>-691.14</v>
          </cell>
        </row>
        <row r="217">
          <cell r="A217" t="str">
            <v>Sudbury Science North</v>
          </cell>
          <cell r="B217">
            <v>12607.18</v>
          </cell>
          <cell r="C217">
            <v>14403.993800000002</v>
          </cell>
          <cell r="D217">
            <v>-1796.81</v>
          </cell>
          <cell r="F217">
            <v>12607.18</v>
          </cell>
          <cell r="G217">
            <v>14403.993800000002</v>
          </cell>
          <cell r="H217">
            <v>-1796.81</v>
          </cell>
        </row>
        <row r="218">
          <cell r="A218" t="str">
            <v>Sydney Darlington Harbour</v>
          </cell>
          <cell r="B218">
            <v>25233.26</v>
          </cell>
          <cell r="C218">
            <v>24681.436800000003</v>
          </cell>
          <cell r="D218">
            <v>551.80999999999995</v>
          </cell>
          <cell r="F218">
            <v>25233.26</v>
          </cell>
          <cell r="G218">
            <v>24681.436800000003</v>
          </cell>
          <cell r="H218">
            <v>551.80999999999995</v>
          </cell>
        </row>
        <row r="219">
          <cell r="A219" t="str">
            <v>Syracuse Discovery Science Centre</v>
          </cell>
          <cell r="B219">
            <v>18891.12</v>
          </cell>
          <cell r="C219">
            <v>18646.62</v>
          </cell>
          <cell r="D219">
            <v>244.5</v>
          </cell>
          <cell r="F219">
            <v>18891.12</v>
          </cell>
          <cell r="G219">
            <v>18646.62</v>
          </cell>
          <cell r="H219">
            <v>244.5</v>
          </cell>
        </row>
        <row r="220">
          <cell r="A220" t="str">
            <v>Taejon Expo '93 Ssangyong Pavillion</v>
          </cell>
          <cell r="B220">
            <v>20247.240000000002</v>
          </cell>
          <cell r="C220">
            <v>20247.25</v>
          </cell>
          <cell r="D220">
            <v>0</v>
          </cell>
          <cell r="F220">
            <v>20247.240000000002</v>
          </cell>
          <cell r="G220">
            <v>20247.25</v>
          </cell>
          <cell r="H220">
            <v>0</v>
          </cell>
        </row>
        <row r="221">
          <cell r="A221" t="str">
            <v>Taejon Expo '93 Sunkyong Pavillion</v>
          </cell>
          <cell r="B221">
            <v>20247.240000000002</v>
          </cell>
          <cell r="C221">
            <v>20247.25</v>
          </cell>
          <cell r="D221">
            <v>0</v>
          </cell>
          <cell r="F221">
            <v>20247.240000000002</v>
          </cell>
          <cell r="G221">
            <v>20247.25</v>
          </cell>
          <cell r="H221">
            <v>0</v>
          </cell>
        </row>
        <row r="222">
          <cell r="A222" t="str">
            <v>Taichung National Museum of Natural Sci</v>
          </cell>
          <cell r="B222">
            <v>16842.11</v>
          </cell>
          <cell r="C222">
            <v>16188.618149999998</v>
          </cell>
          <cell r="D222">
            <v>653.48</v>
          </cell>
          <cell r="F222">
            <v>16842.11</v>
          </cell>
          <cell r="G222">
            <v>16188.618149999998</v>
          </cell>
          <cell r="H222">
            <v>653.48</v>
          </cell>
        </row>
        <row r="223">
          <cell r="A223" t="str">
            <v>Taipei (Miramar), Taiwan</v>
          </cell>
          <cell r="B223">
            <v>12500.01</v>
          </cell>
          <cell r="C223">
            <v>12500</v>
          </cell>
          <cell r="D223">
            <v>0</v>
          </cell>
          <cell r="F223">
            <v>12500.01</v>
          </cell>
          <cell r="G223">
            <v>12500</v>
          </cell>
          <cell r="H223">
            <v>0</v>
          </cell>
        </row>
        <row r="224">
          <cell r="A224" t="str">
            <v>Taipei Children's Recreational Centre</v>
          </cell>
          <cell r="B224">
            <v>24300</v>
          </cell>
          <cell r="C224">
            <v>25029</v>
          </cell>
          <cell r="D224">
            <v>-729</v>
          </cell>
          <cell r="F224">
            <v>24300</v>
          </cell>
          <cell r="G224">
            <v>25029</v>
          </cell>
          <cell r="H224">
            <v>-729</v>
          </cell>
        </row>
        <row r="225">
          <cell r="A225" t="str">
            <v>Taipei Observatory</v>
          </cell>
          <cell r="B225">
            <v>24166.66</v>
          </cell>
          <cell r="C225">
            <v>24500</v>
          </cell>
          <cell r="D225">
            <v>-333.35</v>
          </cell>
          <cell r="F225">
            <v>24166.66</v>
          </cell>
          <cell r="G225">
            <v>24500</v>
          </cell>
          <cell r="H225">
            <v>-333.35</v>
          </cell>
        </row>
        <row r="226">
          <cell r="A226" t="str">
            <v>Tallahassee, Florida</v>
          </cell>
          <cell r="B226">
            <v>11936.82</v>
          </cell>
          <cell r="C226">
            <v>11676.15</v>
          </cell>
          <cell r="D226">
            <v>260.67</v>
          </cell>
          <cell r="F226">
            <v>11936.82</v>
          </cell>
          <cell r="G226">
            <v>11676.15</v>
          </cell>
          <cell r="H226">
            <v>260.67</v>
          </cell>
        </row>
        <row r="227">
          <cell r="A227" t="str">
            <v>Tampa Museum of Science &amp; Industry</v>
          </cell>
          <cell r="B227">
            <v>10233.549999999999</v>
          </cell>
          <cell r="C227">
            <v>9848.86</v>
          </cell>
          <cell r="D227">
            <v>384.7</v>
          </cell>
          <cell r="F227">
            <v>10233.549999999999</v>
          </cell>
          <cell r="G227">
            <v>9848.86</v>
          </cell>
          <cell r="H227">
            <v>384.7</v>
          </cell>
        </row>
        <row r="228">
          <cell r="A228" t="str">
            <v>Taranto, Italy</v>
          </cell>
          <cell r="B228">
            <v>31911.35</v>
          </cell>
          <cell r="C228">
            <v>31911.360000000001</v>
          </cell>
          <cell r="D228">
            <v>-0.01</v>
          </cell>
          <cell r="F228">
            <v>31911.35</v>
          </cell>
          <cell r="G228">
            <v>31911.360000000001</v>
          </cell>
          <cell r="H228">
            <v>-0.01</v>
          </cell>
        </row>
        <row r="229">
          <cell r="A229" t="str">
            <v>Tennessee Aquarium IMAX 3D Theatre</v>
          </cell>
          <cell r="B229">
            <v>15142.31</v>
          </cell>
          <cell r="C229">
            <v>10742.31</v>
          </cell>
          <cell r="D229">
            <v>4400</v>
          </cell>
          <cell r="F229">
            <v>15142.31</v>
          </cell>
          <cell r="G229">
            <v>10742.31</v>
          </cell>
          <cell r="H229">
            <v>4400</v>
          </cell>
        </row>
        <row r="230">
          <cell r="A230" t="str">
            <v>Tijuana Centro Cultural Tijuana</v>
          </cell>
          <cell r="B230">
            <v>8539.82</v>
          </cell>
          <cell r="C230">
            <v>9849.375</v>
          </cell>
          <cell r="D230">
            <v>-1309.56</v>
          </cell>
          <cell r="F230">
            <v>8539.82</v>
          </cell>
          <cell r="G230">
            <v>9849.375</v>
          </cell>
          <cell r="H230">
            <v>-1309.56</v>
          </cell>
        </row>
        <row r="231">
          <cell r="A231" t="str">
            <v>Tokorozawa Aviation Museum</v>
          </cell>
          <cell r="B231">
            <v>23954.82459</v>
          </cell>
          <cell r="C231">
            <v>22922.081000000002</v>
          </cell>
          <cell r="D231">
            <v>1032.74</v>
          </cell>
          <cell r="F231">
            <v>23954.82459</v>
          </cell>
          <cell r="G231">
            <v>22922.081000000002</v>
          </cell>
          <cell r="H231">
            <v>1032.74</v>
          </cell>
        </row>
        <row r="232">
          <cell r="A232" t="str">
            <v>Toronto Festival hall-FP#1, O&amp;O</v>
          </cell>
          <cell r="B232">
            <v>16336.66</v>
          </cell>
          <cell r="C232">
            <v>11284.5</v>
          </cell>
          <cell r="D232">
            <v>5052.16</v>
          </cell>
          <cell r="F232">
            <v>16336.66</v>
          </cell>
          <cell r="G232">
            <v>11284.5</v>
          </cell>
          <cell r="H232">
            <v>5052.16</v>
          </cell>
        </row>
        <row r="233">
          <cell r="A233" t="str">
            <v>Toronto Ontario Place</v>
          </cell>
          <cell r="B233">
            <v>6768.31</v>
          </cell>
          <cell r="C233">
            <v>3056.01</v>
          </cell>
          <cell r="D233">
            <v>3712.3</v>
          </cell>
          <cell r="F233">
            <v>6768.31</v>
          </cell>
          <cell r="G233">
            <v>3056.01</v>
          </cell>
          <cell r="H233">
            <v>3712.3</v>
          </cell>
        </row>
        <row r="234">
          <cell r="A234" t="str">
            <v>Tulsa-Cinemark #1</v>
          </cell>
          <cell r="B234">
            <v>4235.22</v>
          </cell>
          <cell r="C234">
            <v>9282.8700000000008</v>
          </cell>
          <cell r="D234">
            <v>-5047.6499999999996</v>
          </cell>
          <cell r="F234">
            <v>4235.22</v>
          </cell>
          <cell r="G234">
            <v>9282.8700000000008</v>
          </cell>
          <cell r="H234">
            <v>-5047.6499999999996</v>
          </cell>
          <cell r="J234" t="str">
            <v>CR notes due to incerrect billing</v>
          </cell>
        </row>
        <row r="235">
          <cell r="A235" t="str">
            <v>Universal, Osaka</v>
          </cell>
          <cell r="B235">
            <v>21918.324659999998</v>
          </cell>
          <cell r="C235">
            <v>20973.361499999999</v>
          </cell>
          <cell r="D235">
            <v>944.97</v>
          </cell>
          <cell r="F235">
            <v>21918.324659999998</v>
          </cell>
          <cell r="G235">
            <v>20973.361499999999</v>
          </cell>
          <cell r="H235">
            <v>944.97</v>
          </cell>
        </row>
        <row r="236">
          <cell r="A236" t="str">
            <v>Valencia Spain</v>
          </cell>
          <cell r="B236">
            <v>30729.34</v>
          </cell>
          <cell r="C236">
            <v>27176.55</v>
          </cell>
          <cell r="D236">
            <v>3552.79</v>
          </cell>
          <cell r="F236">
            <v>30729.34</v>
          </cell>
          <cell r="G236">
            <v>27176.55</v>
          </cell>
          <cell r="H236">
            <v>3552.79</v>
          </cell>
        </row>
        <row r="237">
          <cell r="A237" t="str">
            <v>Valencia, California</v>
          </cell>
          <cell r="B237">
            <v>6770.82</v>
          </cell>
          <cell r="C237">
            <v>6770.82</v>
          </cell>
          <cell r="D237">
            <v>0</v>
          </cell>
          <cell r="F237">
            <v>6770.82</v>
          </cell>
          <cell r="G237">
            <v>6770.82</v>
          </cell>
          <cell r="H237">
            <v>0</v>
          </cell>
        </row>
        <row r="238">
          <cell r="A238" t="str">
            <v>Vancouver Omni Science World</v>
          </cell>
          <cell r="B238">
            <v>14295.51</v>
          </cell>
          <cell r="C238">
            <v>13461.255399999998</v>
          </cell>
          <cell r="D238">
            <v>834.24</v>
          </cell>
          <cell r="F238">
            <v>14295.51</v>
          </cell>
          <cell r="G238">
            <v>13461.255399999998</v>
          </cell>
          <cell r="H238">
            <v>834.24</v>
          </cell>
        </row>
        <row r="239">
          <cell r="A239" t="str">
            <v>Vaughan, Ont.-FP#3</v>
          </cell>
          <cell r="B239">
            <v>9784.81</v>
          </cell>
          <cell r="C239">
            <v>8651.4599999999991</v>
          </cell>
          <cell r="D239">
            <v>1133.3499999999999</v>
          </cell>
          <cell r="F239">
            <v>9784.81</v>
          </cell>
          <cell r="G239">
            <v>8651.4599999999991</v>
          </cell>
          <cell r="H239">
            <v>1133.3499999999999</v>
          </cell>
        </row>
        <row r="240">
          <cell r="A240" t="str">
            <v>Victoria, B.C.</v>
          </cell>
          <cell r="B240">
            <v>15148.77</v>
          </cell>
          <cell r="C240">
            <v>15148.59</v>
          </cell>
          <cell r="D240">
            <v>0.18</v>
          </cell>
          <cell r="F240">
            <v>15148.77</v>
          </cell>
          <cell r="G240">
            <v>15148.59</v>
          </cell>
          <cell r="H240">
            <v>0.18</v>
          </cell>
        </row>
        <row r="241">
          <cell r="A241" t="str">
            <v>Vienna 3D</v>
          </cell>
          <cell r="B241">
            <v>26254.7</v>
          </cell>
          <cell r="C241">
            <v>25666.374299999999</v>
          </cell>
          <cell r="D241">
            <v>588.32000000000005</v>
          </cell>
          <cell r="F241">
            <v>26254.7</v>
          </cell>
          <cell r="G241">
            <v>25666.374299999999</v>
          </cell>
          <cell r="H241">
            <v>588.32000000000005</v>
          </cell>
        </row>
        <row r="242">
          <cell r="A242" t="str">
            <v>Virginia Beach Marine Science Museum</v>
          </cell>
          <cell r="B242">
            <v>24000.67</v>
          </cell>
          <cell r="C242">
            <v>24000.66</v>
          </cell>
          <cell r="D242">
            <v>0.01</v>
          </cell>
          <cell r="F242">
            <v>24000.67</v>
          </cell>
          <cell r="G242">
            <v>24000.66</v>
          </cell>
          <cell r="H242">
            <v>0.01</v>
          </cell>
        </row>
        <row r="243">
          <cell r="A243" t="str">
            <v>Washington NMNH (Smithsonian)</v>
          </cell>
          <cell r="B243">
            <v>11315.43</v>
          </cell>
          <cell r="C243">
            <v>10536.9</v>
          </cell>
          <cell r="D243">
            <v>778.53</v>
          </cell>
          <cell r="F243">
            <v>11315.43</v>
          </cell>
          <cell r="G243">
            <v>10536.9</v>
          </cell>
          <cell r="H243">
            <v>778.53</v>
          </cell>
        </row>
        <row r="244">
          <cell r="A244" t="str">
            <v>West Ed Mall, Alberta-FP #5</v>
          </cell>
          <cell r="B244">
            <v>9784.81</v>
          </cell>
          <cell r="C244">
            <v>8651.4599999999991</v>
          </cell>
          <cell r="D244">
            <v>1133.3499999999999</v>
          </cell>
          <cell r="F244">
            <v>9784.81</v>
          </cell>
          <cell r="G244">
            <v>8651.4599999999991</v>
          </cell>
          <cell r="H244">
            <v>1133.3499999999999</v>
          </cell>
        </row>
        <row r="245">
          <cell r="A245" t="str">
            <v>Winnipeg IMAX Theatre At Portage Place</v>
          </cell>
          <cell r="B245">
            <v>16137.66</v>
          </cell>
          <cell r="C245">
            <v>14680.713600000001</v>
          </cell>
          <cell r="D245">
            <v>1456.95</v>
          </cell>
          <cell r="F245">
            <v>16137.66</v>
          </cell>
          <cell r="G245">
            <v>14680.713600000001</v>
          </cell>
          <cell r="H245">
            <v>1456.95</v>
          </cell>
        </row>
        <row r="246">
          <cell r="A246" t="str">
            <v>Woodridge-Cinemark #3</v>
          </cell>
          <cell r="B246">
            <v>5061.82</v>
          </cell>
          <cell r="C246">
            <v>8958</v>
          </cell>
          <cell r="D246">
            <v>-3896.18</v>
          </cell>
          <cell r="F246">
            <v>5061.82</v>
          </cell>
          <cell r="G246">
            <v>8958</v>
          </cell>
          <cell r="H246">
            <v>-3896.18</v>
          </cell>
          <cell r="J246" t="str">
            <v>CR notes due to incerrect billing</v>
          </cell>
        </row>
        <row r="247">
          <cell r="A247" t="str">
            <v>Wroclaw, Poland (IT Int'l #7 Poland)</v>
          </cell>
          <cell r="B247">
            <v>11477.73</v>
          </cell>
          <cell r="C247">
            <v>11477.73</v>
          </cell>
          <cell r="D247">
            <v>0</v>
          </cell>
          <cell r="F247">
            <v>11477.73</v>
          </cell>
          <cell r="G247">
            <v>11477.73</v>
          </cell>
          <cell r="H247">
            <v>0</v>
          </cell>
        </row>
        <row r="248">
          <cell r="A248" t="str">
            <v>Xalapa Upgrade, Mexico</v>
          </cell>
          <cell r="B248">
            <v>12500.01</v>
          </cell>
          <cell r="C248">
            <v>12500.01</v>
          </cell>
          <cell r="D248">
            <v>0</v>
          </cell>
          <cell r="F248">
            <v>12500.01</v>
          </cell>
          <cell r="G248">
            <v>12500.01</v>
          </cell>
          <cell r="H248">
            <v>0</v>
          </cell>
        </row>
        <row r="249">
          <cell r="A249" t="str">
            <v>Yellowstone National Park</v>
          </cell>
          <cell r="B249">
            <v>8750</v>
          </cell>
          <cell r="C249">
            <v>9012.5</v>
          </cell>
          <cell r="D249">
            <v>-262.51</v>
          </cell>
          <cell r="F249">
            <v>8750</v>
          </cell>
          <cell r="G249">
            <v>9012.5</v>
          </cell>
          <cell r="H249">
            <v>-262.51</v>
          </cell>
        </row>
      </sheetData>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BO Cover"/>
      <sheetName val="Cash Flow"/>
      <sheetName val="Sponsor LBO"/>
      <sheetName val="EBITDA"/>
      <sheetName val="Summary"/>
      <sheetName val="Studio Cover"/>
      <sheetName val="Key Assumptions"/>
      <sheetName val="Film Type Summary"/>
      <sheetName val="CF Timing"/>
      <sheetName val="Studio IRR"/>
      <sheetName val="Box"/>
      <sheetName val="Studio Home Video"/>
      <sheetName val="Studio Pay TV"/>
      <sheetName val="Studio Free TV"/>
      <sheetName val="__FDSCACHE__"/>
      <sheetName val="Op Model Cover"/>
      <sheetName val="Consol IS"/>
      <sheetName val="Systems Assump"/>
      <sheetName val="Unit Sales"/>
      <sheetName val="Network"/>
      <sheetName val="DMR"/>
      <sheetName val="Studio Slots"/>
      <sheetName val="New Films Summary"/>
      <sheetName val="New Films - (Old)"/>
      <sheetName val="Film Summary"/>
      <sheetName val="New Films - (New)"/>
      <sheetName val="New Films CF Timing"/>
      <sheetName val="New Films Home Video"/>
      <sheetName val="New Films Pay &amp; Free TV"/>
      <sheetName val="D&amp;A"/>
      <sheetName val="NIL"/>
      <sheetName val="Operations Model&gt;&gt;&gt;"/>
      <sheetName val="JV Analysis"/>
      <sheetName val="SG&amp;A backup"/>
      <sheetName val="Installs"/>
      <sheetName val="Systems Detail Assump"/>
      <sheetName val="Library Films"/>
      <sheetName val="2005B Library"/>
      <sheetName val="Non DMR"/>
      <sheetName val="Settlements"/>
      <sheetName val="Film Cash"/>
      <sheetName val="Deferred Revenue"/>
      <sheetName val="Stmt of Fin Chgs"/>
      <sheetName val="Sheet1"/>
      <sheetName val="Valuation Grid"/>
      <sheetName val="Non DMR Type C Jul"/>
      <sheetName val="Non DMR Type A Jan"/>
      <sheetName val="Non DMR Type B Jan"/>
      <sheetName val="Non DMR Type B Jul"/>
      <sheetName val="Non DMR Type C Jan"/>
      <sheetName val="Cash breakout by system"/>
      <sheetName val="Maint COS"/>
      <sheetName val="Other Systems"/>
      <sheetName val="Summary - Existing Deals"/>
      <sheetName val="Summary - New Sales"/>
      <sheetName val="2003F Essbase"/>
      <sheetName val="Essbase retrieve"/>
      <sheetName val="Installs - New Sales (2)"/>
      <sheetName val="Averages summary"/>
      <sheetName val="Averages summary (2)"/>
      <sheetName val="Average Margins"/>
      <sheetName val="Average Revenue"/>
      <sheetName val="Cash per new signing"/>
      <sheetName val="Backlog Summary"/>
      <sheetName val="Backlog GT"/>
      <sheetName val="Backlog SR"/>
      <sheetName val="Backlog MPX"/>
      <sheetName val="Settlements &amp; Absorp"/>
      <sheetName val="2003F Systems Essbase"/>
      <sheetName val="New GT STL"/>
      <sheetName val="Upgrade"/>
      <sheetName val="New SR"/>
      <sheetName val="New MPX"/>
      <sheetName val="New MPXR"/>
      <sheetName val="3D Digital"/>
      <sheetName val="JV"/>
      <sheetName val="Front Page"/>
      <sheetName val="Summary Financials"/>
      <sheetName val="IRR Summary"/>
      <sheetName val="Downstream"/>
      <sheetName val="Presentation Output"/>
      <sheetName val="Studio Invst Summ "/>
      <sheetName val="Comprehensive Summary"/>
      <sheetName val="Addl. Returns Sensitivities"/>
      <sheetName val="Downstream NPV Summary"/>
      <sheetName val="Upfronts -Revenue vs. Cash"/>
      <sheetName val="Film Detail Assump"/>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4">
          <cell r="E24">
            <v>0.15</v>
          </cell>
        </row>
        <row r="25">
          <cell r="E25">
            <v>0.03</v>
          </cell>
        </row>
        <row r="26">
          <cell r="E26">
            <v>0.4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 "/>
      <sheetName val="Purchase Template"/>
      <sheetName val="Lease Template"/>
      <sheetName val="Assumptions Summary"/>
      <sheetName val="CapEx"/>
    </sheetNames>
    <sheetDataSet>
      <sheetData sheetId="0" refreshError="1"/>
      <sheetData sheetId="1" refreshError="1"/>
      <sheetData sheetId="2">
        <row r="485">
          <cell r="A485" t="str">
            <v>Rent</v>
          </cell>
        </row>
        <row r="486">
          <cell r="C486" t="e">
            <v>#REF!</v>
          </cell>
          <cell r="D486" t="e">
            <v>#REF!</v>
          </cell>
          <cell r="E486" t="e">
            <v>#REF!</v>
          </cell>
          <cell r="F486" t="e">
            <v>#REF!</v>
          </cell>
          <cell r="G486" t="e">
            <v>#REF!</v>
          </cell>
          <cell r="H486" t="e">
            <v>#REF!</v>
          </cell>
          <cell r="I486" t="e">
            <v>#REF!</v>
          </cell>
          <cell r="J486" t="e">
            <v>#REF!</v>
          </cell>
          <cell r="K486" t="e">
            <v>#REF!</v>
          </cell>
          <cell r="L486" t="e">
            <v>#REF!</v>
          </cell>
          <cell r="M486" t="e">
            <v>#REF!</v>
          </cell>
          <cell r="N486" t="e">
            <v>#REF!</v>
          </cell>
          <cell r="O486" t="e">
            <v>#REF!</v>
          </cell>
          <cell r="P486" t="e">
            <v>#REF!</v>
          </cell>
          <cell r="Q486" t="e">
            <v>#REF!</v>
          </cell>
          <cell r="R486" t="e">
            <v>#REF!</v>
          </cell>
          <cell r="S486" t="e">
            <v>#REF!</v>
          </cell>
          <cell r="T486" t="e">
            <v>#REF!</v>
          </cell>
          <cell r="U486" t="e">
            <v>#REF!</v>
          </cell>
          <cell r="V486" t="e">
            <v>#REF!</v>
          </cell>
          <cell r="W486" t="e">
            <v>#REF!</v>
          </cell>
          <cell r="X486" t="e">
            <v>#REF!</v>
          </cell>
          <cell r="Y486" t="e">
            <v>#REF!</v>
          </cell>
          <cell r="Z486" t="e">
            <v>#REF!</v>
          </cell>
          <cell r="AA486" t="e">
            <v>#REF!</v>
          </cell>
          <cell r="AB486" t="e">
            <v>#REF!</v>
          </cell>
          <cell r="AC486" t="e">
            <v>#REF!</v>
          </cell>
          <cell r="AD486" t="e">
            <v>#REF!</v>
          </cell>
          <cell r="AE486" t="e">
            <v>#REF!</v>
          </cell>
          <cell r="AF486" t="e">
            <v>#REF!</v>
          </cell>
          <cell r="AG486" t="e">
            <v>#REF!</v>
          </cell>
        </row>
        <row r="500">
          <cell r="A500" t="str">
            <v>Free Rent</v>
          </cell>
        </row>
        <row r="517">
          <cell r="A517" t="str">
            <v>Electric: Submetered</v>
          </cell>
        </row>
        <row r="518">
          <cell r="C518" t="e">
            <v>#REF!</v>
          </cell>
          <cell r="D518" t="e">
            <v>#REF!</v>
          </cell>
          <cell r="E518" t="e">
            <v>#REF!</v>
          </cell>
          <cell r="F518" t="e">
            <v>#REF!</v>
          </cell>
          <cell r="G518" t="e">
            <v>#REF!</v>
          </cell>
          <cell r="H518" t="e">
            <v>#REF!</v>
          </cell>
          <cell r="I518" t="e">
            <v>#REF!</v>
          </cell>
          <cell r="J518" t="e">
            <v>#REF!</v>
          </cell>
          <cell r="K518" t="e">
            <v>#REF!</v>
          </cell>
          <cell r="L518" t="e">
            <v>#REF!</v>
          </cell>
          <cell r="M518" t="e">
            <v>#REF!</v>
          </cell>
          <cell r="N518" t="e">
            <v>#REF!</v>
          </cell>
          <cell r="O518" t="e">
            <v>#REF!</v>
          </cell>
          <cell r="P518" t="e">
            <v>#REF!</v>
          </cell>
          <cell r="Q518" t="e">
            <v>#REF!</v>
          </cell>
          <cell r="R518" t="e">
            <v>#REF!</v>
          </cell>
          <cell r="S518" t="e">
            <v>#REF!</v>
          </cell>
          <cell r="T518" t="e">
            <v>#REF!</v>
          </cell>
          <cell r="U518" t="e">
            <v>#REF!</v>
          </cell>
          <cell r="V518" t="e">
            <v>#REF!</v>
          </cell>
          <cell r="W518" t="e">
            <v>#REF!</v>
          </cell>
          <cell r="X518" t="e">
            <v>#REF!</v>
          </cell>
          <cell r="Y518" t="e">
            <v>#REF!</v>
          </cell>
          <cell r="Z518" t="e">
            <v>#REF!</v>
          </cell>
          <cell r="AA518" t="e">
            <v>#REF!</v>
          </cell>
          <cell r="AB518" t="e">
            <v>#REF!</v>
          </cell>
          <cell r="AC518" t="e">
            <v>#REF!</v>
          </cell>
          <cell r="AD518" t="e">
            <v>#REF!</v>
          </cell>
          <cell r="AE518" t="e">
            <v>#REF!</v>
          </cell>
          <cell r="AF518" t="e">
            <v>#REF!</v>
          </cell>
          <cell r="AG518" t="e">
            <v>#REF!</v>
          </cell>
        </row>
        <row r="534">
          <cell r="A534" t="str">
            <v>Real Estate Tax Escalation</v>
          </cell>
        </row>
        <row r="535">
          <cell r="C535" t="e">
            <v>#REF!</v>
          </cell>
          <cell r="D535" t="e">
            <v>#REF!</v>
          </cell>
          <cell r="E535" t="e">
            <v>#REF!</v>
          </cell>
          <cell r="F535" t="e">
            <v>#REF!</v>
          </cell>
          <cell r="G535" t="e">
            <v>#REF!</v>
          </cell>
          <cell r="H535" t="e">
            <v>#REF!</v>
          </cell>
          <cell r="I535" t="e">
            <v>#REF!</v>
          </cell>
          <cell r="J535" t="e">
            <v>#REF!</v>
          </cell>
          <cell r="K535" t="e">
            <v>#REF!</v>
          </cell>
          <cell r="L535" t="e">
            <v>#REF!</v>
          </cell>
          <cell r="M535" t="e">
            <v>#REF!</v>
          </cell>
          <cell r="N535" t="e">
            <v>#REF!</v>
          </cell>
          <cell r="O535" t="e">
            <v>#REF!</v>
          </cell>
          <cell r="P535" t="e">
            <v>#REF!</v>
          </cell>
          <cell r="Q535" t="e">
            <v>#REF!</v>
          </cell>
          <cell r="R535" t="e">
            <v>#REF!</v>
          </cell>
          <cell r="S535" t="e">
            <v>#REF!</v>
          </cell>
          <cell r="T535" t="e">
            <v>#REF!</v>
          </cell>
          <cell r="U535" t="e">
            <v>#REF!</v>
          </cell>
          <cell r="V535" t="e">
            <v>#REF!</v>
          </cell>
          <cell r="W535" t="e">
            <v>#REF!</v>
          </cell>
          <cell r="X535" t="e">
            <v>#REF!</v>
          </cell>
          <cell r="Y535" t="e">
            <v>#REF!</v>
          </cell>
          <cell r="Z535" t="e">
            <v>#REF!</v>
          </cell>
          <cell r="AA535" t="e">
            <v>#REF!</v>
          </cell>
          <cell r="AB535" t="e">
            <v>#REF!</v>
          </cell>
          <cell r="AC535" t="e">
            <v>#REF!</v>
          </cell>
          <cell r="AD535" t="e">
            <v>#REF!</v>
          </cell>
          <cell r="AE535" t="e">
            <v>#REF!</v>
          </cell>
          <cell r="AF535" t="e">
            <v>#REF!</v>
          </cell>
          <cell r="AG535" t="e">
            <v>#REF!</v>
          </cell>
        </row>
        <row r="555">
          <cell r="A555" t="str">
            <v>Real Estate Tax Escalation</v>
          </cell>
        </row>
        <row r="556">
          <cell r="C556" t="e">
            <v>#REF!</v>
          </cell>
          <cell r="D556" t="e">
            <v>#REF!</v>
          </cell>
          <cell r="E556" t="e">
            <v>#REF!</v>
          </cell>
          <cell r="F556" t="e">
            <v>#REF!</v>
          </cell>
          <cell r="G556" t="e">
            <v>#REF!</v>
          </cell>
          <cell r="H556" t="e">
            <v>#REF!</v>
          </cell>
          <cell r="I556" t="e">
            <v>#REF!</v>
          </cell>
          <cell r="J556" t="e">
            <v>#REF!</v>
          </cell>
          <cell r="K556" t="e">
            <v>#REF!</v>
          </cell>
          <cell r="L556" t="e">
            <v>#REF!</v>
          </cell>
          <cell r="M556" t="e">
            <v>#REF!</v>
          </cell>
          <cell r="N556" t="e">
            <v>#REF!</v>
          </cell>
          <cell r="O556" t="e">
            <v>#REF!</v>
          </cell>
          <cell r="P556" t="e">
            <v>#REF!</v>
          </cell>
          <cell r="Q556" t="e">
            <v>#REF!</v>
          </cell>
          <cell r="R556" t="e">
            <v>#REF!</v>
          </cell>
          <cell r="S556" t="e">
            <v>#REF!</v>
          </cell>
          <cell r="T556" t="e">
            <v>#REF!</v>
          </cell>
          <cell r="U556" t="e">
            <v>#REF!</v>
          </cell>
          <cell r="V556" t="e">
            <v>#REF!</v>
          </cell>
          <cell r="W556" t="e">
            <v>#REF!</v>
          </cell>
          <cell r="X556" t="e">
            <v>#REF!</v>
          </cell>
          <cell r="Y556" t="e">
            <v>#REF!</v>
          </cell>
          <cell r="Z556" t="e">
            <v>#REF!</v>
          </cell>
          <cell r="AA556" t="e">
            <v>#REF!</v>
          </cell>
          <cell r="AB556" t="e">
            <v>#REF!</v>
          </cell>
          <cell r="AC556" t="e">
            <v>#REF!</v>
          </cell>
          <cell r="AD556" t="e">
            <v>#REF!</v>
          </cell>
          <cell r="AE556" t="e">
            <v>#REF!</v>
          </cell>
          <cell r="AF556" t="e">
            <v>#REF!</v>
          </cell>
          <cell r="AG556" t="e">
            <v>#REF!</v>
          </cell>
        </row>
        <row r="572">
          <cell r="A572" t="str">
            <v>Direct Operating Escalation</v>
          </cell>
        </row>
        <row r="573">
          <cell r="C573" t="e">
            <v>#REF!</v>
          </cell>
          <cell r="D573" t="e">
            <v>#REF!</v>
          </cell>
          <cell r="E573" t="e">
            <v>#REF!</v>
          </cell>
          <cell r="F573" t="e">
            <v>#REF!</v>
          </cell>
          <cell r="G573" t="e">
            <v>#REF!</v>
          </cell>
          <cell r="H573" t="e">
            <v>#REF!</v>
          </cell>
          <cell r="I573" t="e">
            <v>#REF!</v>
          </cell>
          <cell r="J573" t="e">
            <v>#REF!</v>
          </cell>
          <cell r="K573" t="e">
            <v>#REF!</v>
          </cell>
          <cell r="L573" t="e">
            <v>#REF!</v>
          </cell>
          <cell r="M573" t="e">
            <v>#REF!</v>
          </cell>
          <cell r="N573" t="e">
            <v>#REF!</v>
          </cell>
          <cell r="O573" t="e">
            <v>#REF!</v>
          </cell>
          <cell r="P573" t="e">
            <v>#REF!</v>
          </cell>
          <cell r="Q573" t="e">
            <v>#REF!</v>
          </cell>
          <cell r="R573" t="e">
            <v>#REF!</v>
          </cell>
          <cell r="S573" t="e">
            <v>#REF!</v>
          </cell>
          <cell r="T573" t="e">
            <v>#REF!</v>
          </cell>
          <cell r="U573" t="e">
            <v>#REF!</v>
          </cell>
          <cell r="V573" t="e">
            <v>#REF!</v>
          </cell>
          <cell r="W573" t="e">
            <v>#REF!</v>
          </cell>
          <cell r="X573" t="e">
            <v>#REF!</v>
          </cell>
          <cell r="Y573" t="e">
            <v>#REF!</v>
          </cell>
          <cell r="Z573" t="e">
            <v>#REF!</v>
          </cell>
          <cell r="AA573" t="e">
            <v>#REF!</v>
          </cell>
          <cell r="AB573" t="e">
            <v>#REF!</v>
          </cell>
          <cell r="AC573" t="e">
            <v>#REF!</v>
          </cell>
          <cell r="AD573" t="e">
            <v>#REF!</v>
          </cell>
          <cell r="AE573" t="e">
            <v>#REF!</v>
          </cell>
          <cell r="AF573" t="e">
            <v>#REF!</v>
          </cell>
          <cell r="AG573" t="e">
            <v>#REF!</v>
          </cell>
        </row>
        <row r="589">
          <cell r="A589" t="str">
            <v>Utility Escalation</v>
          </cell>
        </row>
        <row r="590">
          <cell r="C590" t="e">
            <v>#REF!</v>
          </cell>
          <cell r="D590" t="e">
            <v>#REF!</v>
          </cell>
          <cell r="E590" t="e">
            <v>#REF!</v>
          </cell>
          <cell r="F590" t="e">
            <v>#REF!</v>
          </cell>
          <cell r="G590" t="e">
            <v>#REF!</v>
          </cell>
          <cell r="H590" t="e">
            <v>#REF!</v>
          </cell>
          <cell r="I590" t="e">
            <v>#REF!</v>
          </cell>
          <cell r="J590" t="e">
            <v>#REF!</v>
          </cell>
          <cell r="K590" t="e">
            <v>#REF!</v>
          </cell>
          <cell r="L590" t="e">
            <v>#REF!</v>
          </cell>
          <cell r="M590" t="e">
            <v>#REF!</v>
          </cell>
          <cell r="N590" t="e">
            <v>#REF!</v>
          </cell>
          <cell r="O590" t="e">
            <v>#REF!</v>
          </cell>
          <cell r="P590" t="e">
            <v>#REF!</v>
          </cell>
          <cell r="Q590" t="e">
            <v>#REF!</v>
          </cell>
          <cell r="R590" t="e">
            <v>#REF!</v>
          </cell>
          <cell r="S590" t="e">
            <v>#REF!</v>
          </cell>
          <cell r="T590" t="e">
            <v>#REF!</v>
          </cell>
          <cell r="U590" t="e">
            <v>#REF!</v>
          </cell>
          <cell r="V590" t="e">
            <v>#REF!</v>
          </cell>
          <cell r="W590" t="e">
            <v>#REF!</v>
          </cell>
          <cell r="X590" t="e">
            <v>#REF!</v>
          </cell>
          <cell r="Y590" t="e">
            <v>#REF!</v>
          </cell>
          <cell r="Z590" t="e">
            <v>#REF!</v>
          </cell>
          <cell r="AA590" t="e">
            <v>#REF!</v>
          </cell>
          <cell r="AB590" t="e">
            <v>#REF!</v>
          </cell>
          <cell r="AC590" t="e">
            <v>#REF!</v>
          </cell>
          <cell r="AD590" t="e">
            <v>#REF!</v>
          </cell>
          <cell r="AE590" t="e">
            <v>#REF!</v>
          </cell>
          <cell r="AF590" t="e">
            <v>#REF!</v>
          </cell>
          <cell r="AG590" t="e">
            <v>#REF!</v>
          </cell>
        </row>
        <row r="607">
          <cell r="A607" t="str">
            <v>Porters' Wage Escalation</v>
          </cell>
        </row>
        <row r="608">
          <cell r="C608" t="e">
            <v>#REF!</v>
          </cell>
          <cell r="D608" t="e">
            <v>#REF!</v>
          </cell>
          <cell r="E608" t="e">
            <v>#REF!</v>
          </cell>
          <cell r="F608" t="e">
            <v>#REF!</v>
          </cell>
          <cell r="G608" t="e">
            <v>#REF!</v>
          </cell>
          <cell r="H608" t="e">
            <v>#REF!</v>
          </cell>
          <cell r="I608" t="e">
            <v>#REF!</v>
          </cell>
          <cell r="J608" t="e">
            <v>#REF!</v>
          </cell>
          <cell r="K608" t="e">
            <v>#REF!</v>
          </cell>
          <cell r="L608" t="e">
            <v>#REF!</v>
          </cell>
          <cell r="M608" t="e">
            <v>#REF!</v>
          </cell>
          <cell r="N608" t="e">
            <v>#REF!</v>
          </cell>
          <cell r="O608" t="e">
            <v>#REF!</v>
          </cell>
          <cell r="P608" t="e">
            <v>#REF!</v>
          </cell>
          <cell r="Q608" t="e">
            <v>#REF!</v>
          </cell>
          <cell r="R608" t="e">
            <v>#REF!</v>
          </cell>
          <cell r="S608" t="e">
            <v>#REF!</v>
          </cell>
          <cell r="T608" t="e">
            <v>#REF!</v>
          </cell>
          <cell r="U608" t="e">
            <v>#REF!</v>
          </cell>
          <cell r="V608" t="e">
            <v>#REF!</v>
          </cell>
          <cell r="W608" t="e">
            <v>#REF!</v>
          </cell>
          <cell r="X608" t="e">
            <v>#REF!</v>
          </cell>
          <cell r="Y608" t="e">
            <v>#REF!</v>
          </cell>
          <cell r="Z608" t="e">
            <v>#REF!</v>
          </cell>
          <cell r="AA608" t="e">
            <v>#REF!</v>
          </cell>
          <cell r="AB608" t="e">
            <v>#REF!</v>
          </cell>
          <cell r="AC608" t="e">
            <v>#REF!</v>
          </cell>
          <cell r="AD608" t="e">
            <v>#REF!</v>
          </cell>
          <cell r="AE608" t="e">
            <v>#REF!</v>
          </cell>
          <cell r="AF608" t="e">
            <v>#REF!</v>
          </cell>
          <cell r="AG608" t="e">
            <v>#REF!</v>
          </cell>
        </row>
        <row r="625">
          <cell r="A625" t="str">
            <v>Porters' Wage Escalation</v>
          </cell>
        </row>
        <row r="626">
          <cell r="C626" t="e">
            <v>#REF!</v>
          </cell>
          <cell r="D626" t="e">
            <v>#REF!</v>
          </cell>
          <cell r="E626" t="e">
            <v>#REF!</v>
          </cell>
          <cell r="F626" t="e">
            <v>#REF!</v>
          </cell>
          <cell r="G626" t="e">
            <v>#REF!</v>
          </cell>
          <cell r="H626" t="e">
            <v>#REF!</v>
          </cell>
          <cell r="I626" t="e">
            <v>#REF!</v>
          </cell>
          <cell r="J626" t="e">
            <v>#REF!</v>
          </cell>
          <cell r="K626" t="e">
            <v>#REF!</v>
          </cell>
          <cell r="L626" t="e">
            <v>#REF!</v>
          </cell>
          <cell r="M626" t="e">
            <v>#REF!</v>
          </cell>
          <cell r="N626" t="e">
            <v>#REF!</v>
          </cell>
          <cell r="O626" t="e">
            <v>#REF!</v>
          </cell>
          <cell r="P626" t="e">
            <v>#REF!</v>
          </cell>
          <cell r="Q626" t="e">
            <v>#REF!</v>
          </cell>
          <cell r="R626" t="e">
            <v>#REF!</v>
          </cell>
          <cell r="S626" t="e">
            <v>#REF!</v>
          </cell>
          <cell r="T626" t="e">
            <v>#REF!</v>
          </cell>
          <cell r="U626" t="e">
            <v>#REF!</v>
          </cell>
          <cell r="V626" t="e">
            <v>#REF!</v>
          </cell>
          <cell r="W626" t="e">
            <v>#REF!</v>
          </cell>
          <cell r="X626" t="e">
            <v>#REF!</v>
          </cell>
          <cell r="Y626" t="e">
            <v>#REF!</v>
          </cell>
          <cell r="Z626" t="e">
            <v>#REF!</v>
          </cell>
          <cell r="AA626" t="e">
            <v>#REF!</v>
          </cell>
          <cell r="AB626" t="e">
            <v>#REF!</v>
          </cell>
          <cell r="AC626" t="e">
            <v>#REF!</v>
          </cell>
          <cell r="AD626" t="e">
            <v>#REF!</v>
          </cell>
          <cell r="AE626" t="e">
            <v>#REF!</v>
          </cell>
          <cell r="AF626" t="e">
            <v>#REF!</v>
          </cell>
          <cell r="AG626" t="e">
            <v>#REF!</v>
          </cell>
        </row>
        <row r="643">
          <cell r="A643" t="str">
            <v>Annual Percentage Increase</v>
          </cell>
        </row>
        <row r="644">
          <cell r="C644" t="e">
            <v>#REF!</v>
          </cell>
          <cell r="D644" t="e">
            <v>#REF!</v>
          </cell>
          <cell r="E644" t="e">
            <v>#REF!</v>
          </cell>
          <cell r="F644" t="e">
            <v>#REF!</v>
          </cell>
          <cell r="G644" t="e">
            <v>#REF!</v>
          </cell>
          <cell r="H644" t="e">
            <v>#REF!</v>
          </cell>
          <cell r="I644" t="e">
            <v>#REF!</v>
          </cell>
          <cell r="J644" t="e">
            <v>#REF!</v>
          </cell>
          <cell r="K644" t="e">
            <v>#REF!</v>
          </cell>
          <cell r="L644" t="e">
            <v>#REF!</v>
          </cell>
          <cell r="M644" t="e">
            <v>#REF!</v>
          </cell>
          <cell r="N644" t="e">
            <v>#REF!</v>
          </cell>
          <cell r="O644" t="e">
            <v>#REF!</v>
          </cell>
          <cell r="P644" t="e">
            <v>#REF!</v>
          </cell>
          <cell r="Q644" t="e">
            <v>#REF!</v>
          </cell>
          <cell r="R644" t="e">
            <v>#REF!</v>
          </cell>
          <cell r="S644" t="e">
            <v>#REF!</v>
          </cell>
          <cell r="T644" t="e">
            <v>#REF!</v>
          </cell>
          <cell r="U644" t="e">
            <v>#REF!</v>
          </cell>
          <cell r="V644" t="e">
            <v>#REF!</v>
          </cell>
          <cell r="W644" t="e">
            <v>#REF!</v>
          </cell>
          <cell r="X644" t="e">
            <v>#REF!</v>
          </cell>
          <cell r="Y644" t="e">
            <v>#REF!</v>
          </cell>
          <cell r="Z644" t="e">
            <v>#REF!</v>
          </cell>
          <cell r="AA644" t="e">
            <v>#REF!</v>
          </cell>
          <cell r="AB644" t="e">
            <v>#REF!</v>
          </cell>
          <cell r="AC644" t="e">
            <v>#REF!</v>
          </cell>
          <cell r="AD644" t="e">
            <v>#REF!</v>
          </cell>
          <cell r="AE644" t="e">
            <v>#REF!</v>
          </cell>
          <cell r="AF644" t="e">
            <v>#REF!</v>
          </cell>
          <cell r="AG644" t="e">
            <v>#REF!</v>
          </cell>
        </row>
        <row r="661">
          <cell r="A661" t="str">
            <v>Cleaning Expenses</v>
          </cell>
        </row>
        <row r="662">
          <cell r="C662" t="e">
            <v>#REF!</v>
          </cell>
          <cell r="D662" t="e">
            <v>#REF!</v>
          </cell>
          <cell r="E662" t="e">
            <v>#REF!</v>
          </cell>
          <cell r="F662" t="e">
            <v>#REF!</v>
          </cell>
          <cell r="G662" t="e">
            <v>#REF!</v>
          </cell>
          <cell r="H662" t="e">
            <v>#REF!</v>
          </cell>
          <cell r="I662" t="e">
            <v>#REF!</v>
          </cell>
          <cell r="J662" t="e">
            <v>#REF!</v>
          </cell>
          <cell r="K662" t="e">
            <v>#REF!</v>
          </cell>
          <cell r="L662" t="e">
            <v>#REF!</v>
          </cell>
          <cell r="M662" t="e">
            <v>#REF!</v>
          </cell>
          <cell r="N662" t="e">
            <v>#REF!</v>
          </cell>
          <cell r="O662" t="e">
            <v>#REF!</v>
          </cell>
          <cell r="P662" t="e">
            <v>#REF!</v>
          </cell>
          <cell r="Q662" t="e">
            <v>#REF!</v>
          </cell>
          <cell r="R662" t="e">
            <v>#REF!</v>
          </cell>
          <cell r="S662" t="e">
            <v>#REF!</v>
          </cell>
          <cell r="T662" t="e">
            <v>#REF!</v>
          </cell>
          <cell r="U662" t="e">
            <v>#REF!</v>
          </cell>
          <cell r="V662" t="e">
            <v>#REF!</v>
          </cell>
          <cell r="W662" t="e">
            <v>#REF!</v>
          </cell>
          <cell r="X662" t="e">
            <v>#REF!</v>
          </cell>
          <cell r="Y662" t="e">
            <v>#REF!</v>
          </cell>
          <cell r="Z662" t="e">
            <v>#REF!</v>
          </cell>
          <cell r="AA662" t="e">
            <v>#REF!</v>
          </cell>
          <cell r="AB662" t="e">
            <v>#REF!</v>
          </cell>
          <cell r="AC662" t="e">
            <v>#REF!</v>
          </cell>
          <cell r="AD662" t="e">
            <v>#REF!</v>
          </cell>
          <cell r="AE662" t="e">
            <v>#REF!</v>
          </cell>
          <cell r="AF662" t="e">
            <v>#REF!</v>
          </cell>
          <cell r="AG662" t="e">
            <v>#REF!</v>
          </cell>
        </row>
        <row r="664">
          <cell r="A664" t="str">
            <v>Additional Costs (TI, Commissions, etc)</v>
          </cell>
        </row>
        <row r="666">
          <cell r="A666" t="str">
            <v>Total Rent as Escalated</v>
          </cell>
        </row>
        <row r="667">
          <cell r="C667" t="e">
            <v>#REF!</v>
          </cell>
          <cell r="D667" t="e">
            <v>#REF!</v>
          </cell>
          <cell r="E667" t="e">
            <v>#REF!</v>
          </cell>
          <cell r="F667" t="e">
            <v>#REF!</v>
          </cell>
          <cell r="G667" t="e">
            <v>#REF!</v>
          </cell>
          <cell r="H667" t="e">
            <v>#REF!</v>
          </cell>
          <cell r="I667" t="e">
            <v>#REF!</v>
          </cell>
          <cell r="J667" t="e">
            <v>#REF!</v>
          </cell>
          <cell r="K667" t="e">
            <v>#REF!</v>
          </cell>
          <cell r="L667" t="e">
            <v>#REF!</v>
          </cell>
          <cell r="M667" t="e">
            <v>#REF!</v>
          </cell>
          <cell r="N667" t="e">
            <v>#REF!</v>
          </cell>
          <cell r="O667" t="e">
            <v>#REF!</v>
          </cell>
          <cell r="P667" t="e">
            <v>#REF!</v>
          </cell>
          <cell r="Q667" t="e">
            <v>#REF!</v>
          </cell>
          <cell r="R667" t="e">
            <v>#REF!</v>
          </cell>
          <cell r="S667" t="e">
            <v>#REF!</v>
          </cell>
          <cell r="T667" t="e">
            <v>#REF!</v>
          </cell>
          <cell r="U667" t="e">
            <v>#REF!</v>
          </cell>
          <cell r="V667" t="e">
            <v>#REF!</v>
          </cell>
          <cell r="W667" t="e">
            <v>#REF!</v>
          </cell>
          <cell r="X667" t="e">
            <v>#REF!</v>
          </cell>
          <cell r="Y667" t="e">
            <v>#REF!</v>
          </cell>
          <cell r="Z667" t="e">
            <v>#REF!</v>
          </cell>
          <cell r="AA667" t="e">
            <v>#REF!</v>
          </cell>
          <cell r="AB667" t="e">
            <v>#REF!</v>
          </cell>
          <cell r="AC667" t="e">
            <v>#REF!</v>
          </cell>
          <cell r="AD667" t="e">
            <v>#REF!</v>
          </cell>
          <cell r="AE667" t="e">
            <v>#REF!</v>
          </cell>
          <cell r="AF667" t="e">
            <v>#REF!</v>
          </cell>
          <cell r="AG667" t="e">
            <v>#REF!</v>
          </cell>
        </row>
        <row r="681">
          <cell r="A681" t="str">
            <v>Commercial Rent Tax</v>
          </cell>
        </row>
        <row r="694">
          <cell r="A694" t="str">
            <v>Income Tax Benefits</v>
          </cell>
        </row>
        <row r="696">
          <cell r="A696" t="str">
            <v>Net Disbursements</v>
          </cell>
        </row>
        <row r="697">
          <cell r="C697" t="e">
            <v>#REF!</v>
          </cell>
          <cell r="D697" t="e">
            <v>#REF!</v>
          </cell>
          <cell r="E697" t="e">
            <v>#REF!</v>
          </cell>
          <cell r="F697" t="e">
            <v>#REF!</v>
          </cell>
          <cell r="G697" t="e">
            <v>#REF!</v>
          </cell>
          <cell r="H697" t="e">
            <v>#REF!</v>
          </cell>
          <cell r="I697" t="e">
            <v>#REF!</v>
          </cell>
          <cell r="J697" t="e">
            <v>#REF!</v>
          </cell>
          <cell r="K697" t="e">
            <v>#REF!</v>
          </cell>
          <cell r="L697" t="e">
            <v>#REF!</v>
          </cell>
          <cell r="M697" t="e">
            <v>#REF!</v>
          </cell>
          <cell r="N697" t="e">
            <v>#REF!</v>
          </cell>
          <cell r="O697" t="e">
            <v>#REF!</v>
          </cell>
          <cell r="P697" t="e">
            <v>#REF!</v>
          </cell>
          <cell r="Q697" t="e">
            <v>#REF!</v>
          </cell>
          <cell r="R697" t="e">
            <v>#REF!</v>
          </cell>
          <cell r="S697" t="e">
            <v>#REF!</v>
          </cell>
          <cell r="T697" t="e">
            <v>#REF!</v>
          </cell>
          <cell r="U697" t="e">
            <v>#REF!</v>
          </cell>
          <cell r="V697" t="e">
            <v>#REF!</v>
          </cell>
          <cell r="W697" t="e">
            <v>#REF!</v>
          </cell>
          <cell r="X697" t="e">
            <v>#REF!</v>
          </cell>
          <cell r="Y697" t="e">
            <v>#REF!</v>
          </cell>
          <cell r="Z697" t="e">
            <v>#REF!</v>
          </cell>
          <cell r="AA697" t="e">
            <v>#REF!</v>
          </cell>
          <cell r="AB697" t="e">
            <v>#REF!</v>
          </cell>
          <cell r="AC697" t="e">
            <v>#REF!</v>
          </cell>
          <cell r="AD697" t="e">
            <v>#REF!</v>
          </cell>
          <cell r="AE697" t="e">
            <v>#REF!</v>
          </cell>
          <cell r="AF697" t="e">
            <v>#REF!</v>
          </cell>
          <cell r="AG697" t="e">
            <v>#REF!</v>
          </cell>
        </row>
        <row r="731">
          <cell r="AI731">
            <v>2</v>
          </cell>
        </row>
        <row r="735">
          <cell r="AI735">
            <v>3</v>
          </cell>
        </row>
        <row r="739">
          <cell r="AI739">
            <v>4</v>
          </cell>
        </row>
        <row r="743">
          <cell r="AI743">
            <v>0</v>
          </cell>
        </row>
        <row r="747">
          <cell r="AI747">
            <v>5</v>
          </cell>
        </row>
        <row r="751">
          <cell r="AI751">
            <v>6</v>
          </cell>
        </row>
        <row r="755">
          <cell r="AI755">
            <v>5</v>
          </cell>
        </row>
        <row r="759">
          <cell r="AI759">
            <v>0</v>
          </cell>
        </row>
        <row r="764">
          <cell r="AI764">
            <v>5</v>
          </cell>
        </row>
        <row r="767">
          <cell r="AI767">
            <v>7</v>
          </cell>
        </row>
        <row r="789">
          <cell r="AI789">
            <v>11</v>
          </cell>
        </row>
        <row r="791">
          <cell r="AI791">
            <v>0</v>
          </cell>
        </row>
      </sheetData>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St. of Ops Board vs Act&amp;Bud"/>
      <sheetName val="QTR GM Analysis Board"/>
      <sheetName val="YTD GM Analysis Board"/>
      <sheetName val="Bal St Board"/>
      <sheetName val="Cash Flow Board"/>
      <sheetName val="QTR GM Analysis Bud Board"/>
      <sheetName val="YTD GM Analysis Bud Board"/>
      <sheetName val="SG&amp;A Retrieve"/>
      <sheetName val="Studio Home Video"/>
    </sheetNames>
    <sheetDataSet>
      <sheetData sheetId="0" refreshError="1"/>
      <sheetData sheetId="1" refreshError="1"/>
      <sheetData sheetId="2" refreshError="1"/>
      <sheetData sheetId="3" refreshError="1"/>
      <sheetData sheetId="4" refreshError="1">
        <row r="21">
          <cell r="AA21" t="str">
            <v>2006</v>
          </cell>
        </row>
        <row r="22">
          <cell r="AA22" t="str">
            <v>2007 vs 2006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cker"/>
      <sheetName val="High level graph Curr Yr"/>
      <sheetName val="P&amp;L detail Curr Yr"/>
      <sheetName val="Sys Rev Graph Curr Yr"/>
      <sheetName val="Sys Marg Graph Curr Yr"/>
      <sheetName val="Systems detail Curr Yr"/>
      <sheetName val="Installations Curr Yr"/>
      <sheetName val="Install Essbase Curr Yr"/>
      <sheetName val="scrap-July QTD installs"/>
      <sheetName val="Essbase -MTD Feb only"/>
      <sheetName val="Backlog Roll QTD"/>
      <sheetName val="Film Graph Curr Yr"/>
      <sheetName val="Film Summary Curr Yr"/>
      <sheetName val="Film Prod detail Curr Yr"/>
      <sheetName val="Film Dist graph Curr Yr"/>
      <sheetName val="Film Dist by Acct Curr Yr"/>
      <sheetName val="Film Dist detail Curr Yr"/>
      <sheetName val="DMR detail Curr Yr"/>
      <sheetName val="DKP detail Curr Yr"/>
      <sheetName val="DKP retrieve sheet curr yr"/>
      <sheetName val="O&amp;O Graph Qtr Curr Yr"/>
      <sheetName val="O&amp;O Graph YTD Curr Yr"/>
      <sheetName val="Theat Ops detail Curr Yr"/>
      <sheetName val="Other detail Curr Yr"/>
      <sheetName val="Contr Exp graph Curr Yr"/>
      <sheetName val="Contr exp graph 2 Curr Yr"/>
      <sheetName val="SG&amp;A detail Curr Yr"/>
      <sheetName val="Cash graph Curr Yr"/>
      <sheetName val="FX impact"/>
      <sheetName val="Foriegn Exchange source"/>
      <sheetName val="High level graph Pr Yr"/>
      <sheetName val="P&amp;L detail Pr Yr"/>
      <sheetName val="Sys Rev Graph Pr Yr"/>
      <sheetName val="Sys Marg Graph Pr Yr"/>
      <sheetName val="Systems detail Pr Yr"/>
      <sheetName val="Installations QTD Pr Yr"/>
      <sheetName val="Installation Detail Pr Yr"/>
      <sheetName val="Absorption"/>
      <sheetName val="Installations YTD Pr Yr"/>
      <sheetName val="Film Graph Pr Yr"/>
      <sheetName val="Film Summary Pr Yr"/>
      <sheetName val="Film Prod detail Pr Yr"/>
      <sheetName val="Film Dist graph Pr Yr"/>
      <sheetName val="Film Dist by Acct Pr Yr"/>
      <sheetName val="Film Dist detail Pr Yr"/>
      <sheetName val="DMR detail Pr Yr"/>
      <sheetName val="DKP detail Pr Yr"/>
      <sheetName val="DKP retrieve sheet prior yr"/>
      <sheetName val="O&amp;O Graph Pr Yr"/>
      <sheetName val="Theat Ops detail Pr Yr"/>
      <sheetName val="Other detail Pr Yr"/>
      <sheetName val="Contr Exp graph Pr Yr"/>
      <sheetName val="Contr exp graph 2 Pr Yr"/>
      <sheetName val="SG&amp;A detail Pr Yr"/>
      <sheetName val="Table of Contents"/>
      <sheetName val="Cover"/>
      <sheetName val="P&amp;L"/>
      <sheetName val="Film Dist Commissions"/>
      <sheetName val="Theatre Ops"/>
      <sheetName val="Retrieve on DMR- curr yr"/>
      <sheetName val="Retrieve on DMR- pr yr"/>
      <sheetName val="SG&amp;A by Exec-Summary"/>
      <sheetName val="Other Other"/>
      <sheetName val="SG&amp;A by Exec monthly detail"/>
      <sheetName val="SG&amp;A"/>
      <sheetName val="Cash Flow"/>
      <sheetName val="Film Dist Acct Detail"/>
      <sheetName val="Graph Data Curr Yr"/>
      <sheetName val="Graph Data Prior Yr"/>
      <sheetName val="Film Dist"/>
      <sheetName val="Film Prod"/>
      <sheetName val="Backlog Roll History"/>
      <sheetName val="SM2 prints"/>
      <sheetName val="Data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cker"/>
      <sheetName val="Special Items"/>
      <sheetName val="Indy"/>
      <sheetName val="Bal Sheet"/>
      <sheetName val="High level graph Curr Yr"/>
      <sheetName val="P&amp;L detail Curr Yr"/>
      <sheetName val="Sys Rev Graph Curr Yr"/>
      <sheetName val="Sys Marg Graph Curr Yr"/>
      <sheetName val="Systems detail Curr Yr"/>
      <sheetName val="STL Curr Yr Qtr"/>
      <sheetName val="scrap-July QTD installs"/>
      <sheetName val="Essbase -MTD Feb only"/>
      <sheetName val="STL Curr Yr YTD"/>
      <sheetName val="Backlog Roll QTD"/>
      <sheetName val="Backlog Roll QTD orginal format"/>
      <sheetName val="Film Graph Curr Yr"/>
      <sheetName val="Film Summary Curr Yr"/>
      <sheetName val="Film Prod detail Curr Yr"/>
      <sheetName val="Film Dist graph Curr Yr"/>
      <sheetName val="Film Dist by Acct Curr Yr"/>
      <sheetName val="Film Dist detail Curr Yr"/>
      <sheetName val="DMR detail Curr Yr"/>
      <sheetName val="DKP detail Curr Yr"/>
      <sheetName val="DKP retrieve sheet curr yr"/>
      <sheetName val="O&amp;O Graph Qtr Curr Yr"/>
      <sheetName val="O&amp;O Graph YTD Curr Yr"/>
      <sheetName val="Theat Ops detail Curr Yr"/>
      <sheetName val="Other detail Curr Yr"/>
      <sheetName val="Contr Exp graph Curr Yr"/>
      <sheetName val="Contr exp graph 2 Curr Yr"/>
      <sheetName val="SG&amp;A detail Curr Yr"/>
      <sheetName val="Cash graph Curr Yr"/>
      <sheetName val="FX impact"/>
      <sheetName val="Foriegn Exchange source"/>
      <sheetName val="High level graph Pr Yr"/>
      <sheetName val="P&amp;L detail Pr Yr"/>
      <sheetName val="Sys Rev Graph Pr Yr"/>
      <sheetName val="Sys Marg Graph Pr Yr"/>
      <sheetName val="Systems detail Pr Yr"/>
      <sheetName val="Installations QTD Pr Yr"/>
      <sheetName val="Installations YTD Pr Yr"/>
      <sheetName val="Install detail"/>
      <sheetName val="Restatement"/>
      <sheetName val="Install Essbase"/>
      <sheetName val="Install ck"/>
      <sheetName val="Absorption"/>
      <sheetName val="Film Graph Pr Yr"/>
      <sheetName val="Film Summary Pr Yr"/>
      <sheetName val="Film Prod detail Pr Yr"/>
      <sheetName val="Film Dist graph Pr Yr"/>
      <sheetName val="Film Dist by Acct Pr Yr"/>
      <sheetName val="Film Dist detail Pr Yr"/>
      <sheetName val="DMR detail Pr Yr"/>
      <sheetName val="Retrieve on DMR- pr yr"/>
      <sheetName val="DKP detail Pr Yr"/>
      <sheetName val="DKP retrieve sheet prior yr"/>
      <sheetName val="O&amp;O Graph Pr Yr"/>
      <sheetName val="Theat Ops detail Pr Yr"/>
      <sheetName val="Other detail Pr Yr"/>
      <sheetName val="Contr Exp graph Pr Yr"/>
      <sheetName val="Contr exp graph 2 Pr Yr"/>
      <sheetName val="SG&amp;A detail Pr Yr"/>
      <sheetName val="Table of Contents"/>
      <sheetName val="Cover"/>
      <sheetName val="P&amp;L"/>
      <sheetName val="Film Dist Commissions"/>
      <sheetName val="Theatre Ops"/>
      <sheetName val="Retrieve on DMR- curr yr"/>
      <sheetName val="SG&amp;A by Exec-Summary"/>
      <sheetName val="Other Other"/>
      <sheetName val="SG&amp;A by Exec monthly detail"/>
      <sheetName val="SG&amp;A"/>
      <sheetName val="Cash Flow"/>
      <sheetName val="Cash only"/>
      <sheetName val="Balance Sheet"/>
      <sheetName val="shares"/>
      <sheetName val="Film Dist Acct Detail"/>
      <sheetName val="Graph Data Curr Yr"/>
      <sheetName val="Graph Data Prior Yr"/>
      <sheetName val="Film Prod"/>
      <sheetName val="Film Dist"/>
      <sheetName val="Special Items Essbase"/>
      <sheetName val="Backlog Roll History"/>
      <sheetName val="SM2 prints"/>
    </sheetNames>
    <sheetDataSet>
      <sheetData sheetId="0" refreshError="1">
        <row r="20">
          <cell r="AD20" t="str">
            <v>QTD Jun</v>
          </cell>
        </row>
        <row r="23">
          <cell r="AD23" t="str">
            <v>YTD Jun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0"/>
      <sheetName val="Jul01"/>
      <sheetName val="Jul08"/>
      <sheetName val="Jul15"/>
      <sheetName val="Jul22"/>
      <sheetName val="Jul29"/>
      <sheetName val="Week 6"/>
      <sheetName val="Week 7"/>
      <sheetName val="Week 8"/>
      <sheetName val="Week 9"/>
      <sheetName val="Week 10"/>
      <sheetName val="Week 11"/>
      <sheetName val="Week 12"/>
      <sheetName val="Week 13"/>
      <sheetName val="Week 14"/>
      <sheetName val="Week 15"/>
      <sheetName val="Week 16"/>
      <sheetName val="Week 17"/>
      <sheetName val="Week 18"/>
      <sheetName val="Week 19"/>
      <sheetName val="Week 20"/>
      <sheetName val="Week 21"/>
      <sheetName val="Week 22"/>
      <sheetName val="Week 23"/>
      <sheetName val="Week 24"/>
      <sheetName val="SortSheet"/>
      <sheetName val="Cume"/>
      <sheetName val="EB Jul01"/>
      <sheetName val="EB Jul08"/>
      <sheetName val="EB Jul15"/>
      <sheetName val="EB Jul22"/>
      <sheetName val="Essbase Upload"/>
      <sheetName val="dates"/>
      <sheetName val="Week 3"/>
      <sheetName val="Week 4"/>
      <sheetName val="Week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sh SG&amp;A"/>
      <sheetName val="R&amp;D Summary"/>
      <sheetName val="Gross SG&amp;A (+)"/>
      <sheetName val="Bonus payout (+)"/>
      <sheetName val="Back out Dept 726 (-)"/>
      <sheetName val="Salary fix (+)"/>
      <sheetName val="Kicker"/>
      <sheetName val="R&amp;D essbase"/>
      <sheetName val="Back out non cash (-)"/>
      <sheetName val="DKP SG&amp;A (-)"/>
      <sheetName val="Patents &amp; Trademarks (-)"/>
      <sheetName val="Insurance Pymts &amp; other (+)"/>
      <sheetName val="LA rent worksheet"/>
      <sheetName val="DNU-Backup -old format"/>
      <sheetName val="WMTQOR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2007</v>
          </cell>
        </row>
        <row r="2">
          <cell r="B2" t="str">
            <v>Budget</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to Board Model"/>
      <sheetName val="Summary Page"/>
      <sheetName val="Front Page"/>
      <sheetName val="Summary"/>
      <sheetName val="EBITDA"/>
      <sheetName val="Systems Assump"/>
      <sheetName val="Network size"/>
      <sheetName val="Unit Sales"/>
      <sheetName val="JV (film) deal"/>
      <sheetName val="JV (digital) deal"/>
      <sheetName val="Systems Detail Assump"/>
      <sheetName val="VPF"/>
      <sheetName val="Digital swap out"/>
      <sheetName val="Backpocket"/>
      <sheetName val="Film Summary"/>
      <sheetName val="Library Films"/>
      <sheetName val="DMR"/>
      <sheetName val="GBO build"/>
      <sheetName val="2006 GBO Essbase"/>
      <sheetName val="Network"/>
      <sheetName val="Brad summary"/>
      <sheetName val="Signings comparison"/>
      <sheetName val="Slippage"/>
      <sheetName val="DMR Actuals"/>
      <sheetName val="Cash Tax Estimate"/>
      <sheetName val="New Films"/>
      <sheetName val="Balance Sheet"/>
      <sheetName val="Sponsor LBO"/>
      <sheetName val="Inv Turn Calc"/>
      <sheetName val="Film Cash"/>
      <sheetName val="Cash Flow"/>
      <sheetName val="Deferred Revenue"/>
      <sheetName val="NIL"/>
      <sheetName val="D&amp;A"/>
      <sheetName val="Net Installs"/>
      <sheetName val="Gross Installs"/>
      <sheetName val="Conversions"/>
      <sheetName val="Backlog Summary"/>
      <sheetName val="2006 Signings"/>
      <sheetName val="Other Systems"/>
      <sheetName val="Backlog GT"/>
      <sheetName val="Backlog SR"/>
      <sheetName val="Backlog MPX"/>
      <sheetName val="Settlements &amp; Absorp"/>
      <sheetName val="New GT STL"/>
      <sheetName val="Upgrade"/>
      <sheetName val="New SR"/>
      <sheetName val="New MPX"/>
      <sheetName val="New MPXR"/>
      <sheetName val="Exist Net Purch"/>
      <sheetName val="3D Digital"/>
      <sheetName val="JV film"/>
      <sheetName val="JV digital"/>
      <sheetName val="Upfronts -Revenue vs. Cash"/>
      <sheetName val="Upf 2006"/>
      <sheetName val="Upf 2004A 2005A"/>
      <sheetName val="2005 Signings"/>
      <sheetName val="Act Fcst P&amp;L"/>
      <sheetName val="Existing JVs"/>
      <sheetName val="2005 2006 Library"/>
      <sheetName val="Kic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QTR GM Analysis Board"/>
      <sheetName val="YTD GM Analysis Board"/>
      <sheetName val="Bal St Board"/>
      <sheetName val="Cash Flow Board"/>
      <sheetName val="St. of Ops Bud Board"/>
      <sheetName val="QTR GM Analysis Bud Board"/>
      <sheetName val="YTD GM Analysis Bud Board"/>
      <sheetName val="SG&amp;A Retrieve"/>
      <sheetName val="Summary"/>
    </sheetNames>
    <sheetDataSet>
      <sheetData sheetId="0" refreshError="1"/>
      <sheetData sheetId="1" refreshError="1"/>
      <sheetData sheetId="2" refreshError="1"/>
      <sheetData sheetId="3" refreshError="1"/>
      <sheetData sheetId="4" refreshError="1">
        <row r="18">
          <cell r="AA18" t="str">
            <v>2005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bharriss@imax.com" TargetMode="External"/><Relationship Id="rId4" Type="http://schemas.openxmlformats.org/officeDocument/2006/relationships/customProperty" Target="../customProperty2.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zoomScale="70" zoomScaleNormal="70" workbookViewId="0">
      <selection activeCell="B13" sqref="B13"/>
    </sheetView>
  </sheetViews>
  <sheetFormatPr defaultColWidth="9.28515625" defaultRowHeight="15"/>
  <cols>
    <col min="1" max="1" width="8.7109375" style="206" customWidth="1"/>
    <col min="2" max="2" width="145.7109375" style="206" customWidth="1"/>
    <col min="3" max="3" width="4.7109375" style="206" customWidth="1"/>
    <col min="4" max="4" width="107.5703125" style="206" customWidth="1"/>
    <col min="5" max="16384" width="9.28515625" style="206"/>
  </cols>
  <sheetData>
    <row r="1" spans="1:4" ht="46.5">
      <c r="A1" s="205" t="s">
        <v>69</v>
      </c>
    </row>
    <row r="2" spans="1:4" ht="6.75" customHeight="1"/>
    <row r="3" spans="1:4" ht="388.5" customHeight="1">
      <c r="B3" s="207" t="s">
        <v>114</v>
      </c>
      <c r="D3" s="208" t="s">
        <v>81</v>
      </c>
    </row>
    <row r="5" spans="1:4" ht="105.95" customHeight="1">
      <c r="B5" s="209" t="s">
        <v>79</v>
      </c>
      <c r="D5" s="210" t="s">
        <v>74</v>
      </c>
    </row>
    <row r="6" spans="1:4" ht="21">
      <c r="B6" s="211"/>
    </row>
    <row r="7" spans="1:4" ht="21">
      <c r="B7" s="211" t="s">
        <v>101</v>
      </c>
    </row>
    <row r="8" spans="1:4" ht="21">
      <c r="B8" s="211" t="s">
        <v>102</v>
      </c>
    </row>
    <row r="9" spans="1:4" ht="21">
      <c r="B9" s="212" t="s">
        <v>103</v>
      </c>
    </row>
    <row r="10" spans="1:4" ht="21">
      <c r="B10" s="212"/>
    </row>
    <row r="12" spans="1:4" ht="15.75">
      <c r="A12" s="213" t="s">
        <v>70</v>
      </c>
    </row>
    <row r="13" spans="1:4" ht="15.75">
      <c r="A13" s="213" t="s">
        <v>76</v>
      </c>
    </row>
    <row r="14" spans="1:4" ht="15.75">
      <c r="A14" s="213"/>
    </row>
  </sheetData>
  <hyperlinks>
    <hyperlink ref="B9" r:id="rId1" xr:uid="{F947E2A4-AE4E-4F10-A697-D1F218BE23A4}"/>
  </hyperlinks>
  <pageMargins left="0.7" right="0.7" top="0.75" bottom="0.75" header="0.3" footer="0.3"/>
  <pageSetup orientation="portrait" verticalDpi="0" r:id="rId2"/>
  <customProperties>
    <customPr name="_pios_id" r:id="rId3"/>
    <customPr name="EpmWorksheetKeyString_GUID" r:id="rId4"/>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33274-6628-43DD-81F6-5704484B552D}">
  <sheetPr>
    <pageSetUpPr fitToPage="1"/>
  </sheetPr>
  <dimension ref="A1:AO132"/>
  <sheetViews>
    <sheetView showGridLines="0" tabSelected="1" view="pageBreakPreview" zoomScale="85" zoomScaleNormal="85" zoomScaleSheetLayoutView="85" workbookViewId="0">
      <pane ySplit="5" topLeftCell="A96" activePane="bottomLeft" state="frozen"/>
      <selection pane="bottomLeft" activeCell="AA109" sqref="AA109"/>
    </sheetView>
  </sheetViews>
  <sheetFormatPr defaultColWidth="9.28515625" defaultRowHeight="15" outlineLevelCol="1"/>
  <cols>
    <col min="1" max="1" width="52.28515625" customWidth="1"/>
    <col min="2" max="2" width="10.7109375" hidden="1" customWidth="1" outlineLevel="1"/>
    <col min="3" max="3" width="12.42578125" hidden="1" customWidth="1" outlineLevel="1"/>
    <col min="4" max="5" width="10.7109375" hidden="1" customWidth="1" outlineLevel="1"/>
    <col min="6" max="6" width="11.5703125" hidden="1" customWidth="1" collapsed="1"/>
    <col min="7" max="7" width="10.7109375" hidden="1" customWidth="1" outlineLevel="1"/>
    <col min="8" max="8" width="12.42578125" hidden="1" customWidth="1" outlineLevel="1"/>
    <col min="9" max="10" width="10.7109375" hidden="1" customWidth="1" outlineLevel="1"/>
    <col min="11" max="11" width="11.5703125" hidden="1" customWidth="1" collapsed="1"/>
    <col min="12" max="12" width="10.7109375" hidden="1" customWidth="1" outlineLevel="1"/>
    <col min="13" max="13" width="12.42578125" hidden="1" customWidth="1" outlineLevel="1"/>
    <col min="14" max="15" width="10.7109375" hidden="1" customWidth="1" outlineLevel="1"/>
    <col min="16" max="16" width="11.5703125" hidden="1" customWidth="1" collapsed="1"/>
    <col min="17" max="20" width="10.7109375" hidden="1" customWidth="1" outlineLevel="1"/>
    <col min="21" max="21" width="11.5703125" hidden="1" customWidth="1" collapsed="1"/>
    <col min="22" max="23" width="10.7109375" hidden="1" customWidth="1" outlineLevel="1"/>
    <col min="24" max="24" width="8.5703125" hidden="1" customWidth="1" outlineLevel="1"/>
    <col min="25" max="25" width="9.5703125" hidden="1" customWidth="1" outlineLevel="1"/>
    <col min="26" max="26" width="10.5703125" bestFit="1" customWidth="1" collapsed="1"/>
    <col min="27" max="27" width="9.5703125" customWidth="1"/>
    <col min="28" max="28" width="11" style="246" customWidth="1"/>
    <col min="29" max="30" width="11" customWidth="1"/>
    <col min="31" max="31" width="11.28515625" customWidth="1"/>
    <col min="32" max="35" width="9.7109375" bestFit="1" customWidth="1"/>
    <col min="36" max="36" width="11.28515625" customWidth="1"/>
    <col min="37" max="38" width="9.5703125" customWidth="1"/>
    <col min="39" max="39" width="9" bestFit="1" customWidth="1"/>
    <col min="40" max="40" width="12.7109375" bestFit="1" customWidth="1"/>
    <col min="41" max="41" width="12.28515625" style="246" bestFit="1" customWidth="1"/>
  </cols>
  <sheetData>
    <row r="1" spans="1:40" ht="20.25">
      <c r="A1" s="1" t="s">
        <v>68</v>
      </c>
      <c r="B1" s="2"/>
      <c r="C1" s="2"/>
      <c r="D1" s="2"/>
      <c r="E1" s="2"/>
      <c r="F1" s="3"/>
      <c r="G1" s="2"/>
      <c r="H1" s="2"/>
      <c r="I1" s="2"/>
      <c r="J1" s="2" t="s">
        <v>0</v>
      </c>
      <c r="K1" s="3"/>
      <c r="L1" s="2"/>
      <c r="M1" s="2"/>
      <c r="N1" s="2"/>
      <c r="O1" s="2" t="s">
        <v>0</v>
      </c>
      <c r="P1" s="115"/>
      <c r="Q1" s="2"/>
      <c r="R1" s="2"/>
      <c r="S1" s="2"/>
      <c r="T1" s="3"/>
      <c r="U1" s="115"/>
      <c r="V1" s="2"/>
      <c r="W1" s="2"/>
      <c r="X1" s="2"/>
      <c r="Y1" s="3"/>
      <c r="Z1" s="115"/>
      <c r="AA1" s="2"/>
      <c r="AB1" s="2"/>
      <c r="AC1" s="2"/>
      <c r="AD1" s="3"/>
      <c r="AE1" s="115"/>
      <c r="AF1" s="2"/>
      <c r="AG1" s="2"/>
      <c r="AH1" s="2"/>
      <c r="AI1" s="2"/>
      <c r="AJ1" s="115"/>
      <c r="AK1" s="2"/>
      <c r="AL1" s="2"/>
      <c r="AM1" s="2"/>
    </row>
    <row r="2" spans="1:40">
      <c r="A2" s="226" t="s">
        <v>1</v>
      </c>
      <c r="B2" s="5"/>
      <c r="C2" s="4"/>
      <c r="D2" s="243">
        <v>2014</v>
      </c>
      <c r="E2" s="5"/>
      <c r="F2" s="260">
        <v>2014</v>
      </c>
      <c r="G2" s="216"/>
      <c r="H2" s="4"/>
      <c r="I2" s="243">
        <v>2015</v>
      </c>
      <c r="J2" s="5"/>
      <c r="K2" s="260">
        <v>2015</v>
      </c>
      <c r="L2" s="216"/>
      <c r="M2" s="4"/>
      <c r="N2" s="243">
        <v>2016</v>
      </c>
      <c r="O2" s="5"/>
      <c r="P2" s="260">
        <v>2016</v>
      </c>
      <c r="Q2" s="216"/>
      <c r="R2" s="4"/>
      <c r="S2" s="243">
        <v>2017</v>
      </c>
      <c r="T2" s="215"/>
      <c r="U2" s="6" t="s">
        <v>75</v>
      </c>
      <c r="V2" s="216"/>
      <c r="W2" s="4"/>
      <c r="X2" s="243">
        <v>2018</v>
      </c>
      <c r="Y2" s="215"/>
      <c r="Z2" s="6" t="s">
        <v>91</v>
      </c>
      <c r="AA2" s="216"/>
      <c r="AB2" s="248"/>
      <c r="AC2" s="243">
        <v>2019</v>
      </c>
      <c r="AD2" s="215"/>
      <c r="AE2" s="6" t="s">
        <v>100</v>
      </c>
      <c r="AF2" s="216"/>
      <c r="AG2" s="248"/>
      <c r="AH2" s="243">
        <v>2020</v>
      </c>
      <c r="AI2" s="215"/>
      <c r="AJ2" s="6" t="s">
        <v>119</v>
      </c>
      <c r="AK2" s="277">
        <v>2021</v>
      </c>
      <c r="AL2" s="278"/>
      <c r="AM2" s="278"/>
    </row>
    <row r="3" spans="1:40">
      <c r="A3" s="227"/>
      <c r="B3" s="280" t="s">
        <v>2</v>
      </c>
      <c r="C3" s="280"/>
      <c r="D3" s="280"/>
      <c r="E3" s="280"/>
      <c r="F3" s="281"/>
      <c r="G3" s="279" t="s">
        <v>2</v>
      </c>
      <c r="H3" s="280"/>
      <c r="I3" s="280"/>
      <c r="J3" s="280"/>
      <c r="K3" s="281"/>
      <c r="L3" s="279" t="s">
        <v>2</v>
      </c>
      <c r="M3" s="280"/>
      <c r="N3" s="280"/>
      <c r="O3" s="280"/>
      <c r="P3" s="281"/>
      <c r="Q3" s="279" t="s">
        <v>2</v>
      </c>
      <c r="R3" s="280"/>
      <c r="S3" s="280"/>
      <c r="T3" s="280"/>
      <c r="U3" s="281"/>
      <c r="V3" s="279" t="s">
        <v>2</v>
      </c>
      <c r="W3" s="280"/>
      <c r="X3" s="280"/>
      <c r="Y3" s="280"/>
      <c r="Z3" s="281"/>
      <c r="AA3" s="279" t="s">
        <v>2</v>
      </c>
      <c r="AB3" s="280"/>
      <c r="AC3" s="280"/>
      <c r="AD3" s="280"/>
      <c r="AE3" s="281"/>
      <c r="AF3" s="279" t="s">
        <v>2</v>
      </c>
      <c r="AG3" s="280"/>
      <c r="AH3" s="280"/>
      <c r="AI3" s="280"/>
      <c r="AJ3" s="281"/>
      <c r="AK3" s="274" t="s">
        <v>2</v>
      </c>
      <c r="AL3" s="275"/>
      <c r="AM3" s="276"/>
    </row>
    <row r="4" spans="1:40" ht="16.5">
      <c r="A4" s="228"/>
      <c r="B4" s="7" t="s">
        <v>3</v>
      </c>
      <c r="C4" s="7" t="s">
        <v>4</v>
      </c>
      <c r="D4" s="8" t="s">
        <v>5</v>
      </c>
      <c r="E4" s="9" t="s">
        <v>6</v>
      </c>
      <c r="F4" s="10" t="s">
        <v>7</v>
      </c>
      <c r="G4" s="7" t="s">
        <v>3</v>
      </c>
      <c r="H4" s="7" t="s">
        <v>4</v>
      </c>
      <c r="I4" s="8" t="s">
        <v>5</v>
      </c>
      <c r="J4" s="9" t="s">
        <v>6</v>
      </c>
      <c r="K4" s="10" t="s">
        <v>7</v>
      </c>
      <c r="L4" s="7" t="s">
        <v>3</v>
      </c>
      <c r="M4" s="7" t="s">
        <v>4</v>
      </c>
      <c r="N4" s="8" t="s">
        <v>5</v>
      </c>
      <c r="O4" s="9" t="s">
        <v>6</v>
      </c>
      <c r="P4" s="10" t="s">
        <v>7</v>
      </c>
      <c r="Q4" s="8" t="s">
        <v>3</v>
      </c>
      <c r="R4" s="8" t="s">
        <v>4</v>
      </c>
      <c r="S4" s="8" t="s">
        <v>5</v>
      </c>
      <c r="T4" s="8" t="s">
        <v>6</v>
      </c>
      <c r="U4" s="10" t="s">
        <v>7</v>
      </c>
      <c r="V4" s="8" t="s">
        <v>3</v>
      </c>
      <c r="W4" s="8" t="s">
        <v>4</v>
      </c>
      <c r="X4" s="8" t="s">
        <v>5</v>
      </c>
      <c r="Y4" s="8" t="s">
        <v>6</v>
      </c>
      <c r="Z4" s="10" t="s">
        <v>7</v>
      </c>
      <c r="AA4" s="8" t="s">
        <v>3</v>
      </c>
      <c r="AB4" s="247" t="s">
        <v>4</v>
      </c>
      <c r="AC4" s="8" t="s">
        <v>5</v>
      </c>
      <c r="AD4" s="8" t="s">
        <v>6</v>
      </c>
      <c r="AE4" s="10" t="s">
        <v>7</v>
      </c>
      <c r="AF4" s="8" t="s">
        <v>3</v>
      </c>
      <c r="AG4" s="247" t="s">
        <v>4</v>
      </c>
      <c r="AH4" s="8" t="s">
        <v>5</v>
      </c>
      <c r="AI4" s="8" t="s">
        <v>6</v>
      </c>
      <c r="AJ4" s="10" t="s">
        <v>7</v>
      </c>
      <c r="AK4" s="8" t="s">
        <v>3</v>
      </c>
      <c r="AL4" s="8" t="s">
        <v>4</v>
      </c>
      <c r="AM4" s="8" t="s">
        <v>5</v>
      </c>
    </row>
    <row r="5" spans="1:40" ht="15" customHeight="1" thickBot="1">
      <c r="A5" s="103" t="s">
        <v>8</v>
      </c>
      <c r="B5" s="104">
        <v>138471.29849999998</v>
      </c>
      <c r="C5" s="103">
        <v>216024.26409395135</v>
      </c>
      <c r="D5" s="103">
        <v>169044.70643533368</v>
      </c>
      <c r="E5" s="103">
        <v>226913.48701250358</v>
      </c>
      <c r="F5" s="105">
        <v>750175.92456180172</v>
      </c>
      <c r="G5" s="104">
        <v>165617.88593027613</v>
      </c>
      <c r="H5" s="103">
        <v>343002.36849132116</v>
      </c>
      <c r="I5" s="103">
        <v>189834.48988673763</v>
      </c>
      <c r="J5" s="103">
        <v>288362.44848000002</v>
      </c>
      <c r="K5" s="105">
        <v>986817.19278833491</v>
      </c>
      <c r="L5" s="103">
        <v>272008.15944999992</v>
      </c>
      <c r="M5" s="103">
        <v>260846.19813999996</v>
      </c>
      <c r="N5" s="103">
        <v>186338.92379999999</v>
      </c>
      <c r="O5" s="103">
        <v>246514.75878999985</v>
      </c>
      <c r="P5" s="105">
        <v>965708.04017999989</v>
      </c>
      <c r="Q5" s="103">
        <v>212234</v>
      </c>
      <c r="R5" s="103">
        <v>266885</v>
      </c>
      <c r="S5" s="103">
        <v>219318</v>
      </c>
      <c r="T5" s="103">
        <v>278096</v>
      </c>
      <c r="U5" s="105">
        <v>976533</v>
      </c>
      <c r="V5" s="103">
        <v>246938</v>
      </c>
      <c r="W5" s="103">
        <v>342584</v>
      </c>
      <c r="X5" s="103">
        <v>206531</v>
      </c>
      <c r="Y5" s="103">
        <v>236100</v>
      </c>
      <c r="Z5" s="105">
        <f>SUM(V5:Y5)</f>
        <v>1032153</v>
      </c>
      <c r="AA5" s="103">
        <v>256300</v>
      </c>
      <c r="AB5" s="103">
        <v>364931.90702999994</v>
      </c>
      <c r="AC5" s="103">
        <v>246053.76180000001</v>
      </c>
      <c r="AD5" s="103">
        <v>241165</v>
      </c>
      <c r="AE5" s="105">
        <v>1108513</v>
      </c>
      <c r="AF5" s="103">
        <v>95226.020099999994</v>
      </c>
      <c r="AG5" s="103">
        <v>2657.9378700000007</v>
      </c>
      <c r="AH5" s="103">
        <v>70357.517689999993</v>
      </c>
      <c r="AI5" s="103">
        <v>90978.793059999996</v>
      </c>
      <c r="AJ5" s="105">
        <f>SUM(AF5:AI5)</f>
        <v>259220.26871999999</v>
      </c>
      <c r="AK5" s="103">
        <v>110231</v>
      </c>
      <c r="AL5" s="103">
        <v>108558</v>
      </c>
      <c r="AM5" s="103">
        <v>141893</v>
      </c>
    </row>
    <row r="6" spans="1:40" ht="18.95" customHeight="1">
      <c r="A6" s="11" t="s">
        <v>9</v>
      </c>
      <c r="B6" s="12"/>
      <c r="C6" s="12"/>
      <c r="D6" s="12"/>
      <c r="E6" s="12"/>
      <c r="F6" s="13"/>
      <c r="G6" s="12"/>
      <c r="H6" s="12"/>
      <c r="I6" s="12"/>
      <c r="J6" s="12"/>
      <c r="K6" s="13"/>
      <c r="L6" s="110"/>
      <c r="M6" s="110"/>
      <c r="N6" s="110"/>
      <c r="O6" s="110"/>
      <c r="P6" s="13"/>
      <c r="Q6" s="110"/>
      <c r="R6" s="110"/>
      <c r="S6" s="110"/>
      <c r="T6" s="110"/>
      <c r="U6" s="13"/>
      <c r="V6" s="110"/>
      <c r="W6" s="110"/>
      <c r="X6" s="110"/>
      <c r="Y6" s="110"/>
      <c r="Z6" s="13"/>
      <c r="AA6" s="250"/>
      <c r="AB6" s="250"/>
      <c r="AC6" s="250"/>
      <c r="AD6" s="110"/>
      <c r="AE6" s="13"/>
      <c r="AF6" s="250"/>
      <c r="AG6" s="250"/>
      <c r="AH6" s="250"/>
      <c r="AI6" s="250"/>
      <c r="AJ6" s="13"/>
      <c r="AK6" s="250"/>
      <c r="AL6" s="250"/>
      <c r="AM6" s="250"/>
      <c r="AN6" s="267"/>
    </row>
    <row r="7" spans="1:40" ht="11.1" customHeight="1">
      <c r="A7" s="11"/>
      <c r="B7" s="12"/>
      <c r="C7" s="12"/>
      <c r="D7" s="12"/>
      <c r="E7" s="12"/>
      <c r="F7" s="13"/>
      <c r="G7" s="12"/>
      <c r="H7" s="12"/>
      <c r="I7" s="12"/>
      <c r="J7" s="12"/>
      <c r="K7" s="13"/>
      <c r="L7" s="110"/>
      <c r="M7" s="110"/>
      <c r="N7" s="110"/>
      <c r="O7" s="110"/>
      <c r="P7" s="13"/>
      <c r="Q7" s="110"/>
      <c r="R7" s="110"/>
      <c r="S7" s="110"/>
      <c r="T7" s="110"/>
      <c r="U7" s="13"/>
      <c r="V7" s="110"/>
      <c r="W7" s="110"/>
      <c r="X7" s="110"/>
      <c r="Y7" s="110"/>
      <c r="Z7" s="13"/>
      <c r="AA7" s="250"/>
      <c r="AB7" s="250"/>
      <c r="AC7" s="250"/>
      <c r="AD7" s="110"/>
      <c r="AE7" s="13"/>
      <c r="AF7" s="250"/>
      <c r="AG7" s="250"/>
      <c r="AH7" s="250"/>
      <c r="AI7" s="250"/>
      <c r="AJ7" s="13"/>
      <c r="AK7" s="250"/>
      <c r="AL7" s="250"/>
      <c r="AM7" s="250"/>
      <c r="AN7" s="267"/>
    </row>
    <row r="8" spans="1:40">
      <c r="A8" s="12" t="s">
        <v>10</v>
      </c>
      <c r="B8" s="12">
        <v>15185</v>
      </c>
      <c r="C8" s="12">
        <v>24050</v>
      </c>
      <c r="D8" s="12">
        <v>18350</v>
      </c>
      <c r="E8" s="12">
        <v>25587</v>
      </c>
      <c r="F8" s="13">
        <v>83172</v>
      </c>
      <c r="G8" s="12">
        <v>17676</v>
      </c>
      <c r="H8" s="12">
        <v>36603</v>
      </c>
      <c r="I8" s="12">
        <v>20865</v>
      </c>
      <c r="J8" s="12">
        <v>31945</v>
      </c>
      <c r="K8" s="13">
        <v>107089</v>
      </c>
      <c r="L8" s="110">
        <v>29805</v>
      </c>
      <c r="M8" s="110">
        <v>27413</v>
      </c>
      <c r="N8" s="110">
        <v>21549</v>
      </c>
      <c r="O8" s="110">
        <v>27636</v>
      </c>
      <c r="P8" s="13">
        <v>106403</v>
      </c>
      <c r="Q8" s="110">
        <v>23408</v>
      </c>
      <c r="R8" s="110">
        <v>27757</v>
      </c>
      <c r="S8" s="110">
        <v>25971</v>
      </c>
      <c r="T8" s="110">
        <v>31717</v>
      </c>
      <c r="U8" s="13">
        <v>108853</v>
      </c>
      <c r="V8" s="110">
        <v>27051</v>
      </c>
      <c r="W8" s="110">
        <v>36161</v>
      </c>
      <c r="X8" s="110">
        <v>22372</v>
      </c>
      <c r="Y8" s="110">
        <v>25209</v>
      </c>
      <c r="Z8" s="13">
        <v>110793</v>
      </c>
      <c r="AA8" s="250">
        <v>27950</v>
      </c>
      <c r="AB8" s="250">
        <v>39293.222520000003</v>
      </c>
      <c r="AC8" s="250">
        <v>26665</v>
      </c>
      <c r="AD8" s="250">
        <v>26856.777480000001</v>
      </c>
      <c r="AE8" s="13">
        <f>AA8+AB8+AC8+AD8</f>
        <v>120765.00000000001</v>
      </c>
      <c r="AF8" s="250">
        <v>10629.090050000001</v>
      </c>
      <c r="AG8" s="250">
        <v>546</v>
      </c>
      <c r="AH8" s="250">
        <v>6886</v>
      </c>
      <c r="AI8" s="250">
        <v>10203.909949999999</v>
      </c>
      <c r="AJ8" s="13">
        <f>AF8+AG8+AH8+AI8</f>
        <v>28265</v>
      </c>
      <c r="AK8" s="250">
        <v>11944</v>
      </c>
      <c r="AL8" s="250">
        <v>11793</v>
      </c>
      <c r="AM8" s="250">
        <v>15701</v>
      </c>
      <c r="AN8" s="267"/>
    </row>
    <row r="9" spans="1:40">
      <c r="A9" s="12" t="s">
        <v>65</v>
      </c>
      <c r="B9" s="12">
        <v>10325</v>
      </c>
      <c r="C9" s="12">
        <v>16856</v>
      </c>
      <c r="D9" s="12">
        <v>12646</v>
      </c>
      <c r="E9" s="12">
        <v>17780</v>
      </c>
      <c r="F9" s="13">
        <v>57607</v>
      </c>
      <c r="G9" s="12">
        <v>13215</v>
      </c>
      <c r="H9" s="12">
        <v>27855</v>
      </c>
      <c r="I9" s="12">
        <v>15952</v>
      </c>
      <c r="J9" s="12">
        <v>24374</v>
      </c>
      <c r="K9" s="13">
        <v>81396</v>
      </c>
      <c r="L9" s="110">
        <v>21316</v>
      </c>
      <c r="M9" s="110">
        <v>19498</v>
      </c>
      <c r="N9" s="110">
        <v>14181</v>
      </c>
      <c r="O9" s="110">
        <v>18505</v>
      </c>
      <c r="P9" s="13">
        <v>73500</v>
      </c>
      <c r="Q9" s="110">
        <v>15233</v>
      </c>
      <c r="R9" s="110">
        <v>18896</v>
      </c>
      <c r="S9" s="110">
        <v>15572</v>
      </c>
      <c r="T9" s="110">
        <v>20741</v>
      </c>
      <c r="U9" s="13">
        <v>70444</v>
      </c>
      <c r="V9" s="110">
        <v>17861</v>
      </c>
      <c r="W9" s="110">
        <v>24730</v>
      </c>
      <c r="X9" s="110">
        <v>14327</v>
      </c>
      <c r="Y9" s="110">
        <v>16453</v>
      </c>
      <c r="Z9" s="13">
        <v>73371</v>
      </c>
      <c r="AA9" s="250">
        <v>18044</v>
      </c>
      <c r="AB9" s="250">
        <v>25540</v>
      </c>
      <c r="AC9" s="250">
        <v>16604.5</v>
      </c>
      <c r="AD9" s="250">
        <v>16484.5</v>
      </c>
      <c r="AE9" s="13">
        <f>AA9+AB9+AC9+AD9</f>
        <v>76673</v>
      </c>
      <c r="AF9" s="250">
        <v>5971</v>
      </c>
      <c r="AG9" s="250">
        <v>-137</v>
      </c>
      <c r="AH9" s="250">
        <v>4473</v>
      </c>
      <c r="AI9" s="250">
        <v>7534</v>
      </c>
      <c r="AJ9" s="13">
        <f>AF9+AG9+AH9+AI9</f>
        <v>17841</v>
      </c>
      <c r="AK9" s="250">
        <v>8359</v>
      </c>
      <c r="AL9" s="250">
        <v>7862</v>
      </c>
      <c r="AM9" s="250">
        <v>9887</v>
      </c>
      <c r="AN9" s="267"/>
    </row>
    <row r="10" spans="1:40">
      <c r="A10" s="14" t="s">
        <v>66</v>
      </c>
      <c r="B10" s="15">
        <v>671</v>
      </c>
      <c r="C10" s="15">
        <v>585</v>
      </c>
      <c r="D10" s="15">
        <v>570</v>
      </c>
      <c r="E10" s="15">
        <v>1321</v>
      </c>
      <c r="F10" s="13">
        <v>3147</v>
      </c>
      <c r="G10" s="15">
        <v>654</v>
      </c>
      <c r="H10" s="15">
        <v>819</v>
      </c>
      <c r="I10" s="15">
        <v>521</v>
      </c>
      <c r="J10" s="15">
        <v>1906</v>
      </c>
      <c r="K10" s="13">
        <v>3900</v>
      </c>
      <c r="L10" s="15">
        <v>1187</v>
      </c>
      <c r="M10" s="15">
        <v>1211</v>
      </c>
      <c r="N10" s="15">
        <v>779</v>
      </c>
      <c r="O10" s="15">
        <v>1467</v>
      </c>
      <c r="P10" s="13">
        <v>4644</v>
      </c>
      <c r="Q10" s="15">
        <v>688</v>
      </c>
      <c r="R10" s="15">
        <v>790</v>
      </c>
      <c r="S10" s="15">
        <v>1094</v>
      </c>
      <c r="T10" s="15">
        <v>1317</v>
      </c>
      <c r="U10" s="13">
        <v>3890</v>
      </c>
      <c r="V10" s="15">
        <v>0</v>
      </c>
      <c r="W10" s="15">
        <v>0</v>
      </c>
      <c r="X10" s="15">
        <v>0</v>
      </c>
      <c r="Y10" s="15">
        <v>0</v>
      </c>
      <c r="Z10" s="13"/>
      <c r="AA10" s="202"/>
      <c r="AB10" s="202"/>
      <c r="AC10" s="202"/>
      <c r="AD10" s="202"/>
      <c r="AE10" s="13">
        <f>AA10+AB10+AC10+AD10</f>
        <v>0</v>
      </c>
      <c r="AF10" s="69">
        <v>0</v>
      </c>
      <c r="AG10" s="69">
        <v>0</v>
      </c>
      <c r="AH10" s="69">
        <v>0</v>
      </c>
      <c r="AI10" s="69">
        <v>0</v>
      </c>
      <c r="AJ10" s="13">
        <f>AF10+AG10+AH10+AI10</f>
        <v>0</v>
      </c>
      <c r="AK10" s="202">
        <v>0</v>
      </c>
      <c r="AL10" s="202">
        <v>0</v>
      </c>
      <c r="AM10" s="69">
        <v>0</v>
      </c>
      <c r="AN10" s="267"/>
    </row>
    <row r="11" spans="1:40">
      <c r="A11" s="11" t="s">
        <v>105</v>
      </c>
      <c r="B11" s="16">
        <v>26181</v>
      </c>
      <c r="C11" s="16">
        <v>41491</v>
      </c>
      <c r="D11" s="16">
        <v>31566</v>
      </c>
      <c r="E11" s="16">
        <v>44688</v>
      </c>
      <c r="F11" s="17">
        <v>143926</v>
      </c>
      <c r="G11" s="16">
        <v>31545</v>
      </c>
      <c r="H11" s="16">
        <v>65277</v>
      </c>
      <c r="I11" s="16">
        <v>37338</v>
      </c>
      <c r="J11" s="16">
        <v>58225</v>
      </c>
      <c r="K11" s="17">
        <v>192385</v>
      </c>
      <c r="L11" s="16">
        <v>52308</v>
      </c>
      <c r="M11" s="16">
        <v>48122</v>
      </c>
      <c r="N11" s="16">
        <v>36509</v>
      </c>
      <c r="O11" s="16">
        <v>47608</v>
      </c>
      <c r="P11" s="17">
        <v>184547</v>
      </c>
      <c r="Q11" s="16">
        <v>39329</v>
      </c>
      <c r="R11" s="16">
        <v>47443</v>
      </c>
      <c r="S11" s="16">
        <v>42637</v>
      </c>
      <c r="T11" s="16">
        <f t="shared" ref="T11:Z11" si="0">SUM(T8:T10)</f>
        <v>53775</v>
      </c>
      <c r="U11" s="17">
        <f t="shared" si="0"/>
        <v>183187</v>
      </c>
      <c r="V11" s="16">
        <f t="shared" si="0"/>
        <v>44912</v>
      </c>
      <c r="W11" s="16">
        <f t="shared" si="0"/>
        <v>60891</v>
      </c>
      <c r="X11" s="16">
        <f t="shared" si="0"/>
        <v>36699</v>
      </c>
      <c r="Y11" s="16">
        <f t="shared" si="0"/>
        <v>41662</v>
      </c>
      <c r="Z11" s="17">
        <f t="shared" si="0"/>
        <v>184164</v>
      </c>
      <c r="AA11" s="251">
        <f t="shared" ref="AA11:AF11" si="1">SUM(AA8:AA10)</f>
        <v>45994</v>
      </c>
      <c r="AB11" s="251">
        <f>SUM(AB8:AB10)</f>
        <v>64833.222520000003</v>
      </c>
      <c r="AC11" s="251">
        <f t="shared" si="1"/>
        <v>43269.5</v>
      </c>
      <c r="AD11" s="16">
        <f t="shared" si="1"/>
        <v>43341.277480000004</v>
      </c>
      <c r="AE11" s="17">
        <f t="shared" si="1"/>
        <v>197438</v>
      </c>
      <c r="AF11" s="251">
        <f t="shared" si="1"/>
        <v>16600.090049999999</v>
      </c>
      <c r="AG11" s="251">
        <f t="shared" ref="AG11:AH11" si="2">SUM(AG8:AG10)</f>
        <v>409</v>
      </c>
      <c r="AH11" s="251">
        <f t="shared" si="2"/>
        <v>11359</v>
      </c>
      <c r="AI11" s="251">
        <f t="shared" ref="AI11:AK11" si="3">SUM(AI8:AI10)</f>
        <v>17737.909950000001</v>
      </c>
      <c r="AJ11" s="17">
        <f t="shared" si="3"/>
        <v>46106</v>
      </c>
      <c r="AK11" s="251">
        <f t="shared" si="3"/>
        <v>20303</v>
      </c>
      <c r="AL11" s="251">
        <f t="shared" ref="AL11:AM11" si="4">SUM(AL8:AL10)</f>
        <v>19655</v>
      </c>
      <c r="AM11" s="251">
        <f t="shared" si="4"/>
        <v>25588</v>
      </c>
      <c r="AN11" s="268"/>
    </row>
    <row r="12" spans="1:40">
      <c r="A12" s="18" t="s">
        <v>11</v>
      </c>
      <c r="B12" s="19">
        <v>0.18907167249536555</v>
      </c>
      <c r="C12" s="19">
        <v>0.19206638742190138</v>
      </c>
      <c r="D12" s="19">
        <v>0.18673166800449473</v>
      </c>
      <c r="E12" s="20">
        <v>0.19693849223487347</v>
      </c>
      <c r="F12" s="21">
        <v>0.19185633034554009</v>
      </c>
      <c r="G12" s="19">
        <v>0.19046855853044886</v>
      </c>
      <c r="H12" s="19">
        <v>0.19031063921545974</v>
      </c>
      <c r="I12" s="19">
        <v>0.19668712478052461</v>
      </c>
      <c r="J12" s="20">
        <v>0.20191602723209057</v>
      </c>
      <c r="K12" s="21">
        <v>0.19495505490373552</v>
      </c>
      <c r="L12" s="19">
        <v>0.19230305482661511</v>
      </c>
      <c r="M12" s="19">
        <v>0.18448419161613472</v>
      </c>
      <c r="N12" s="19">
        <v>0.19592793204701336</v>
      </c>
      <c r="O12" s="20">
        <v>0.19312433962850939</v>
      </c>
      <c r="P12" s="21">
        <v>0.19110020039348743</v>
      </c>
      <c r="Q12" s="19">
        <v>0.18542668552569544</v>
      </c>
      <c r="R12" s="19">
        <v>0.17644477337726819</v>
      </c>
      <c r="S12" s="19">
        <v>0.1944072077987215</v>
      </c>
      <c r="T12" s="19">
        <f t="shared" ref="T12:AF12" si="5">T11/T5</f>
        <v>0.19336847707266555</v>
      </c>
      <c r="U12" s="21">
        <f t="shared" si="5"/>
        <v>0.18758915469318496</v>
      </c>
      <c r="V12" s="19">
        <f t="shared" si="5"/>
        <v>0.18187561250192355</v>
      </c>
      <c r="W12" s="19">
        <f t="shared" si="5"/>
        <v>0.17774034981201692</v>
      </c>
      <c r="X12" s="19">
        <f t="shared" si="5"/>
        <v>0.17769245294895197</v>
      </c>
      <c r="Y12" s="19">
        <f t="shared" si="5"/>
        <v>0.17645912748835238</v>
      </c>
      <c r="Z12" s="21">
        <f t="shared" si="5"/>
        <v>0.17842703552670972</v>
      </c>
      <c r="AA12" s="252">
        <f t="shared" si="5"/>
        <v>0.17945376511900116</v>
      </c>
      <c r="AB12" s="252">
        <f t="shared" si="5"/>
        <v>0.17765841043510142</v>
      </c>
      <c r="AC12" s="252">
        <f t="shared" si="5"/>
        <v>0.17585384463729828</v>
      </c>
      <c r="AD12" s="19">
        <f t="shared" si="5"/>
        <v>0.1797162833744532</v>
      </c>
      <c r="AE12" s="21">
        <f t="shared" si="5"/>
        <v>0.17811067619414478</v>
      </c>
      <c r="AF12" s="252">
        <f t="shared" si="5"/>
        <v>0.17432304776118643</v>
      </c>
      <c r="AG12" s="252">
        <f t="shared" ref="AG12:AH12" si="6">AG11/AG5</f>
        <v>0.15387869092666184</v>
      </c>
      <c r="AH12" s="252">
        <f t="shared" si="6"/>
        <v>0.1614468556160342</v>
      </c>
      <c r="AI12" s="252">
        <f t="shared" ref="AI12:AK12" si="7">AI11/AI5</f>
        <v>0.19496752323700262</v>
      </c>
      <c r="AJ12" s="21">
        <f t="shared" si="7"/>
        <v>0.17786417793510573</v>
      </c>
      <c r="AK12" s="252">
        <f t="shared" si="7"/>
        <v>0.18418593680543585</v>
      </c>
      <c r="AL12" s="252">
        <f t="shared" ref="AL12:AM12" si="8">AL11/AL5</f>
        <v>0.1810552884172516</v>
      </c>
      <c r="AM12" s="252">
        <f t="shared" si="8"/>
        <v>0.18033306787508899</v>
      </c>
      <c r="AN12" s="267"/>
    </row>
    <row r="13" spans="1:40">
      <c r="A13" s="18"/>
      <c r="B13" s="19"/>
      <c r="C13" s="19"/>
      <c r="D13" s="19"/>
      <c r="E13" s="20"/>
      <c r="F13" s="21"/>
      <c r="G13" s="19"/>
      <c r="H13" s="19"/>
      <c r="I13" s="19"/>
      <c r="J13" s="20"/>
      <c r="K13" s="21"/>
      <c r="L13" s="19"/>
      <c r="M13" s="19"/>
      <c r="N13" s="19"/>
      <c r="O13" s="20"/>
      <c r="P13" s="21"/>
      <c r="Q13" s="19"/>
      <c r="R13" s="19"/>
      <c r="S13" s="19"/>
      <c r="T13" s="19"/>
      <c r="U13" s="21"/>
      <c r="V13" s="19"/>
      <c r="W13" s="19"/>
      <c r="X13" s="19"/>
      <c r="Y13" s="19"/>
      <c r="Z13" s="21"/>
      <c r="AA13" s="252"/>
      <c r="AB13" s="252"/>
      <c r="AC13" s="252"/>
      <c r="AD13" s="19"/>
      <c r="AE13" s="21"/>
      <c r="AF13" s="252"/>
      <c r="AG13" s="252"/>
      <c r="AH13" s="252"/>
      <c r="AI13" s="252"/>
      <c r="AJ13" s="21"/>
      <c r="AK13" s="252"/>
      <c r="AL13" s="252"/>
      <c r="AM13" s="252"/>
      <c r="AN13" s="267"/>
    </row>
    <row r="14" spans="1:40">
      <c r="A14" s="14" t="s">
        <v>67</v>
      </c>
      <c r="B14" s="99">
        <v>7088.8351999999995</v>
      </c>
      <c r="C14" s="99">
        <v>17409.24252</v>
      </c>
      <c r="D14" s="99">
        <v>9575.0452700000005</v>
      </c>
      <c r="E14" s="99">
        <v>35769.662380000002</v>
      </c>
      <c r="F14" s="50">
        <f>SUM(B14:E14)</f>
        <v>69842.785369999998</v>
      </c>
      <c r="G14" s="99">
        <v>11458</v>
      </c>
      <c r="H14" s="99">
        <v>21547</v>
      </c>
      <c r="I14" s="99">
        <v>29632</v>
      </c>
      <c r="J14" s="116">
        <v>35589</v>
      </c>
      <c r="K14" s="50">
        <f>SUM(G14:J14)</f>
        <v>98226</v>
      </c>
      <c r="L14" s="99">
        <v>20673</v>
      </c>
      <c r="M14" s="99">
        <v>21750</v>
      </c>
      <c r="N14" s="99">
        <v>24908</v>
      </c>
      <c r="O14" s="116">
        <v>33553</v>
      </c>
      <c r="P14" s="50">
        <f>SUM(L14:O14)</f>
        <v>100884</v>
      </c>
      <c r="Q14" s="99">
        <v>9527</v>
      </c>
      <c r="R14" s="99">
        <v>18738</v>
      </c>
      <c r="S14" s="99">
        <v>27757</v>
      </c>
      <c r="T14" s="99">
        <v>34325</v>
      </c>
      <c r="U14" s="50">
        <f>SUM(Q14:T14)</f>
        <v>90347</v>
      </c>
      <c r="V14" s="99">
        <v>20868</v>
      </c>
      <c r="W14" s="99">
        <v>15263</v>
      </c>
      <c r="X14" s="99">
        <v>23398</v>
      </c>
      <c r="Y14" s="99">
        <v>41129</v>
      </c>
      <c r="Z14" s="50">
        <v>100656</v>
      </c>
      <c r="AA14" s="250">
        <v>13026.199999999986</v>
      </c>
      <c r="AB14" s="250">
        <v>16501</v>
      </c>
      <c r="AC14" s="250">
        <v>20977</v>
      </c>
      <c r="AD14" s="250">
        <v>56817</v>
      </c>
      <c r="AE14" s="50">
        <f>SUM(AA14:AD14)</f>
        <v>107321.19999999998</v>
      </c>
      <c r="AF14" s="155">
        <v>5688</v>
      </c>
      <c r="AG14" s="155">
        <v>4549</v>
      </c>
      <c r="AH14" s="155">
        <v>17437</v>
      </c>
      <c r="AI14" s="155">
        <v>26381</v>
      </c>
      <c r="AJ14" s="50">
        <f>SUM(AF14:AI14)</f>
        <v>54055</v>
      </c>
      <c r="AK14" s="250">
        <v>5899</v>
      </c>
      <c r="AL14" s="250">
        <v>15982</v>
      </c>
      <c r="AM14" s="155">
        <v>13236</v>
      </c>
      <c r="AN14" s="267"/>
    </row>
    <row r="15" spans="1:40">
      <c r="A15" s="12" t="s">
        <v>71</v>
      </c>
      <c r="B15" s="25">
        <v>531</v>
      </c>
      <c r="C15" s="25">
        <v>2507</v>
      </c>
      <c r="D15" s="25">
        <v>2592</v>
      </c>
      <c r="E15" s="25">
        <v>5181</v>
      </c>
      <c r="F15" s="13">
        <v>10811</v>
      </c>
      <c r="G15" s="25">
        <v>2653</v>
      </c>
      <c r="H15" s="25">
        <v>3739</v>
      </c>
      <c r="I15" s="25">
        <v>3845</v>
      </c>
      <c r="J15" s="25">
        <v>7487</v>
      </c>
      <c r="K15" s="13">
        <v>17724</v>
      </c>
      <c r="L15" s="25">
        <v>2070</v>
      </c>
      <c r="M15" s="25">
        <v>4358</v>
      </c>
      <c r="N15" s="25">
        <v>5517</v>
      </c>
      <c r="O15" s="25">
        <v>5968</v>
      </c>
      <c r="P15" s="26">
        <v>17913</v>
      </c>
      <c r="Q15" s="25">
        <v>470</v>
      </c>
      <c r="R15" s="25">
        <v>1408</v>
      </c>
      <c r="S15" s="25">
        <v>2658</v>
      </c>
      <c r="T15" s="25">
        <v>5581.5</v>
      </c>
      <c r="U15" s="13">
        <f t="shared" ref="U15:U17" si="9">SUM(Q15:T15)</f>
        <v>10117.5</v>
      </c>
      <c r="V15" s="15">
        <v>0</v>
      </c>
      <c r="W15" s="15">
        <v>1022</v>
      </c>
      <c r="X15" s="15">
        <v>2798</v>
      </c>
      <c r="Y15" s="25">
        <v>5885</v>
      </c>
      <c r="Z15" s="13">
        <v>9706</v>
      </c>
      <c r="AA15" s="69">
        <v>2539</v>
      </c>
      <c r="AB15" s="69">
        <v>2547.8599800000002</v>
      </c>
      <c r="AC15" s="69">
        <v>1437.5</v>
      </c>
      <c r="AD15" s="253">
        <v>4489.1399900000006</v>
      </c>
      <c r="AE15" s="13">
        <f>AA15+AB15+AC15+AD15</f>
        <v>11013.499970000001</v>
      </c>
      <c r="AF15" s="69">
        <v>770</v>
      </c>
      <c r="AG15" s="69">
        <v>369</v>
      </c>
      <c r="AH15" s="69">
        <v>57</v>
      </c>
      <c r="AI15" s="69">
        <v>860</v>
      </c>
      <c r="AJ15" s="13">
        <f>AF15+AG15+AH15+AI15</f>
        <v>2056</v>
      </c>
      <c r="AK15" s="69">
        <v>1738</v>
      </c>
      <c r="AL15" s="69">
        <v>1002</v>
      </c>
      <c r="AM15" s="69">
        <v>1036</v>
      </c>
      <c r="AN15" s="267"/>
    </row>
    <row r="16" spans="1:40">
      <c r="A16" s="14" t="s">
        <v>107</v>
      </c>
      <c r="B16" s="15">
        <v>8195.0345799999996</v>
      </c>
      <c r="C16" s="15">
        <v>8673.3595299999997</v>
      </c>
      <c r="D16" s="15">
        <v>8516.4749600000014</v>
      </c>
      <c r="E16" s="15">
        <v>8656.6862300000012</v>
      </c>
      <c r="F16" s="13">
        <v>34041.5553</v>
      </c>
      <c r="G16" s="15">
        <v>8850</v>
      </c>
      <c r="H16" s="15">
        <v>9158</v>
      </c>
      <c r="I16" s="15">
        <v>9337</v>
      </c>
      <c r="J16" s="15">
        <v>9599</v>
      </c>
      <c r="K16" s="13">
        <v>36944</v>
      </c>
      <c r="L16" s="15">
        <v>9826</v>
      </c>
      <c r="M16" s="15">
        <v>9912</v>
      </c>
      <c r="N16" s="15">
        <v>10293</v>
      </c>
      <c r="O16" s="15">
        <v>10399</v>
      </c>
      <c r="P16" s="13">
        <v>40430</v>
      </c>
      <c r="Q16" s="15">
        <v>11045</v>
      </c>
      <c r="R16" s="15">
        <v>10904</v>
      </c>
      <c r="S16" s="15">
        <v>11510.5</v>
      </c>
      <c r="T16" s="15">
        <v>11924</v>
      </c>
      <c r="U16" s="13">
        <f t="shared" si="9"/>
        <v>45383.5</v>
      </c>
      <c r="V16" s="15">
        <v>12712</v>
      </c>
      <c r="W16" s="15">
        <v>12335</v>
      </c>
      <c r="X16" s="15">
        <v>12415</v>
      </c>
      <c r="Y16" s="15">
        <v>12222</v>
      </c>
      <c r="Z16" s="13">
        <v>49684</v>
      </c>
      <c r="AA16" s="69">
        <v>12951</v>
      </c>
      <c r="AB16" s="69">
        <v>13207.18792</v>
      </c>
      <c r="AC16" s="69">
        <v>13657</v>
      </c>
      <c r="AD16" s="69">
        <v>13335.81205</v>
      </c>
      <c r="AE16" s="13">
        <f t="shared" ref="AE16:AE17" si="10">AA16+AB16+AC16+AD16</f>
        <v>53150.999969999997</v>
      </c>
      <c r="AF16" s="69">
        <v>7370</v>
      </c>
      <c r="AG16" s="69">
        <v>0</v>
      </c>
      <c r="AH16" s="69">
        <v>5855</v>
      </c>
      <c r="AI16" s="69">
        <v>8774</v>
      </c>
      <c r="AJ16" s="13">
        <f t="shared" ref="AJ16:AJ17" si="11">AF16+AG16+AH16+AI16</f>
        <v>21999</v>
      </c>
      <c r="AK16" s="69">
        <v>8906</v>
      </c>
      <c r="AL16" s="69">
        <v>11235</v>
      </c>
      <c r="AM16" s="69">
        <v>13055</v>
      </c>
      <c r="AN16" s="267"/>
    </row>
    <row r="17" spans="1:40">
      <c r="A17" s="14" t="s">
        <v>108</v>
      </c>
      <c r="B17" s="15">
        <v>658.91399999999999</v>
      </c>
      <c r="C17" s="15">
        <v>1911.50919</v>
      </c>
      <c r="D17" s="15">
        <v>1980.5888600000001</v>
      </c>
      <c r="E17" s="15">
        <v>1140.60446</v>
      </c>
      <c r="F17" s="13">
        <v>5691.6165099999998</v>
      </c>
      <c r="G17" s="15">
        <v>2483</v>
      </c>
      <c r="H17" s="15">
        <v>2214</v>
      </c>
      <c r="I17" s="15">
        <v>2082</v>
      </c>
      <c r="J17" s="15">
        <v>3703</v>
      </c>
      <c r="K17" s="13">
        <v>10482</v>
      </c>
      <c r="L17" s="15">
        <v>2487</v>
      </c>
      <c r="M17" s="15">
        <v>2857</v>
      </c>
      <c r="N17" s="15">
        <v>2445</v>
      </c>
      <c r="O17" s="15">
        <v>3099</v>
      </c>
      <c r="P17" s="13">
        <v>10888</v>
      </c>
      <c r="Q17" s="15">
        <v>2165</v>
      </c>
      <c r="R17" s="15">
        <v>1699</v>
      </c>
      <c r="S17" s="15">
        <v>1586</v>
      </c>
      <c r="T17" s="15">
        <v>3696</v>
      </c>
      <c r="U17" s="13">
        <f t="shared" si="9"/>
        <v>9146</v>
      </c>
      <c r="V17" s="15">
        <v>1377</v>
      </c>
      <c r="W17" s="15">
        <v>2255</v>
      </c>
      <c r="X17" s="15">
        <v>2076</v>
      </c>
      <c r="Y17" s="15">
        <v>2649</v>
      </c>
      <c r="Z17" s="13">
        <v>8358</v>
      </c>
      <c r="AA17" s="69">
        <v>1626</v>
      </c>
      <c r="AB17" s="69">
        <v>2579.81</v>
      </c>
      <c r="AC17" s="69">
        <v>1560</v>
      </c>
      <c r="AD17" s="69">
        <v>2624.19002</v>
      </c>
      <c r="AE17" s="13">
        <f t="shared" si="10"/>
        <v>8390.0000199999995</v>
      </c>
      <c r="AF17" s="69">
        <v>1263</v>
      </c>
      <c r="AG17" s="69">
        <v>-309</v>
      </c>
      <c r="AH17" s="69">
        <v>307</v>
      </c>
      <c r="AI17" s="69">
        <v>405</v>
      </c>
      <c r="AJ17" s="13">
        <f t="shared" si="11"/>
        <v>1666</v>
      </c>
      <c r="AK17" s="69">
        <v>437</v>
      </c>
      <c r="AL17" s="69">
        <v>483</v>
      </c>
      <c r="AM17" s="69">
        <v>363</v>
      </c>
      <c r="AN17" s="267"/>
    </row>
    <row r="18" spans="1:40">
      <c r="A18" s="11" t="s">
        <v>106</v>
      </c>
      <c r="B18" s="16">
        <v>16473.783779999998</v>
      </c>
      <c r="C18" s="16">
        <v>30501.111240000002</v>
      </c>
      <c r="D18" s="16">
        <v>22664.109090000002</v>
      </c>
      <c r="E18" s="16">
        <v>50747.953070000003</v>
      </c>
      <c r="F18" s="17">
        <v>120386.95718</v>
      </c>
      <c r="G18" s="16">
        <v>25444</v>
      </c>
      <c r="H18" s="16">
        <v>36658</v>
      </c>
      <c r="I18" s="16">
        <v>44896</v>
      </c>
      <c r="J18" s="16">
        <v>56378</v>
      </c>
      <c r="K18" s="17">
        <v>163376</v>
      </c>
      <c r="L18" s="16">
        <v>35056</v>
      </c>
      <c r="M18" s="16">
        <v>38877</v>
      </c>
      <c r="N18" s="16">
        <v>43163</v>
      </c>
      <c r="O18" s="16">
        <v>53019</v>
      </c>
      <c r="P18" s="17">
        <v>170115</v>
      </c>
      <c r="Q18" s="16">
        <v>23207</v>
      </c>
      <c r="R18" s="16">
        <v>32749</v>
      </c>
      <c r="S18" s="16">
        <v>43512</v>
      </c>
      <c r="T18" s="16">
        <f>SUM(T14:T17)</f>
        <v>55526.5</v>
      </c>
      <c r="U18" s="17">
        <f>SUM(U14:U17)</f>
        <v>154994</v>
      </c>
      <c r="V18" s="16">
        <f>SUM(V14:V17)</f>
        <v>34957</v>
      </c>
      <c r="W18" s="16">
        <f t="shared" ref="W18:Z18" si="12">SUM(W14:W17)</f>
        <v>30875</v>
      </c>
      <c r="X18" s="16">
        <f t="shared" si="12"/>
        <v>40687</v>
      </c>
      <c r="Y18" s="16">
        <f t="shared" si="12"/>
        <v>61885</v>
      </c>
      <c r="Z18" s="17">
        <f t="shared" si="12"/>
        <v>168404</v>
      </c>
      <c r="AA18" s="251">
        <f>SUM(AA14:AA17)</f>
        <v>30142.199999999986</v>
      </c>
      <c r="AB18" s="251">
        <f t="shared" ref="AB18:AE18" si="13">SUM(AB14:AB17)</f>
        <v>34835.857900000003</v>
      </c>
      <c r="AC18" s="251">
        <f t="shared" si="13"/>
        <v>37631.5</v>
      </c>
      <c r="AD18" s="251">
        <f t="shared" si="13"/>
        <v>77266.142059999998</v>
      </c>
      <c r="AE18" s="17">
        <f t="shared" si="13"/>
        <v>179875.69996</v>
      </c>
      <c r="AF18" s="251">
        <f>SUM(AF14:AF17)</f>
        <v>15091</v>
      </c>
      <c r="AG18" s="251">
        <f t="shared" ref="AG18:AH18" si="14">SUM(AG14:AG17)</f>
        <v>4609</v>
      </c>
      <c r="AH18" s="251">
        <f t="shared" si="14"/>
        <v>23656</v>
      </c>
      <c r="AI18" s="251">
        <f t="shared" ref="AI18:AJ18" si="15">SUM(AI14:AI17)</f>
        <v>36420</v>
      </c>
      <c r="AJ18" s="17">
        <f t="shared" si="15"/>
        <v>79776</v>
      </c>
      <c r="AK18" s="251">
        <f>SUM(AK14:AK17)</f>
        <v>16980</v>
      </c>
      <c r="AL18" s="251">
        <f>SUM(AL14:AL17)</f>
        <v>28702</v>
      </c>
      <c r="AM18" s="251">
        <f>SUM(AM14:AM17)</f>
        <v>27690</v>
      </c>
      <c r="AN18" s="268"/>
    </row>
    <row r="19" spans="1:40" ht="12.6" customHeight="1">
      <c r="A19" s="14"/>
      <c r="B19" s="15"/>
      <c r="C19" s="15"/>
      <c r="D19" s="15"/>
      <c r="E19" s="27"/>
      <c r="F19" s="13"/>
      <c r="G19" s="15"/>
      <c r="H19" s="15"/>
      <c r="I19" s="15"/>
      <c r="J19" s="27"/>
      <c r="K19" s="13"/>
      <c r="L19" s="15"/>
      <c r="M19" s="15"/>
      <c r="N19" s="15"/>
      <c r="O19" s="27"/>
      <c r="P19" s="13"/>
      <c r="Q19" s="15"/>
      <c r="R19" s="15"/>
      <c r="S19" s="15"/>
      <c r="T19" s="15"/>
      <c r="U19" s="13"/>
      <c r="V19" s="15"/>
      <c r="W19" s="15"/>
      <c r="X19" s="15"/>
      <c r="Y19" s="15"/>
      <c r="Z19" s="13"/>
      <c r="AA19" s="69"/>
      <c r="AB19" s="69"/>
      <c r="AC19" s="69"/>
      <c r="AD19" s="15"/>
      <c r="AE19" s="13"/>
      <c r="AF19" s="69"/>
      <c r="AG19" s="69"/>
      <c r="AH19" s="69"/>
      <c r="AI19" s="69"/>
      <c r="AJ19" s="13"/>
      <c r="AK19" s="69"/>
      <c r="AL19" s="69"/>
      <c r="AM19" s="69"/>
      <c r="AN19" s="267"/>
    </row>
    <row r="20" spans="1:40">
      <c r="A20" s="11" t="s">
        <v>109</v>
      </c>
      <c r="B20" s="28">
        <v>0</v>
      </c>
      <c r="C20" s="28">
        <v>0</v>
      </c>
      <c r="D20" s="28">
        <v>0</v>
      </c>
      <c r="E20" s="28">
        <v>0</v>
      </c>
      <c r="F20" s="29">
        <v>0</v>
      </c>
      <c r="G20" s="28">
        <v>0</v>
      </c>
      <c r="H20" s="28">
        <v>0</v>
      </c>
      <c r="I20" s="28">
        <v>0</v>
      </c>
      <c r="J20" s="28">
        <v>0</v>
      </c>
      <c r="K20" s="29">
        <v>0</v>
      </c>
      <c r="L20" s="28">
        <v>0</v>
      </c>
      <c r="M20" s="28">
        <v>28</v>
      </c>
      <c r="N20" s="28">
        <v>515</v>
      </c>
      <c r="O20" s="28">
        <v>83</v>
      </c>
      <c r="P20" s="29">
        <v>626</v>
      </c>
      <c r="Q20" s="28">
        <v>1280</v>
      </c>
      <c r="R20" s="28">
        <v>1311</v>
      </c>
      <c r="S20" s="28">
        <v>8917</v>
      </c>
      <c r="T20" s="28">
        <v>13013</v>
      </c>
      <c r="U20" s="29">
        <f>SUM(Q20:T20)</f>
        <v>24521</v>
      </c>
      <c r="V20" s="28">
        <v>608</v>
      </c>
      <c r="W20" s="28">
        <v>3116</v>
      </c>
      <c r="X20" s="28">
        <v>1275</v>
      </c>
      <c r="Y20" s="28">
        <v>770</v>
      </c>
      <c r="Z20" s="29">
        <v>5769</v>
      </c>
      <c r="AA20" s="202">
        <v>834</v>
      </c>
      <c r="AB20" s="202">
        <v>478</v>
      </c>
      <c r="AC20" s="202">
        <v>596</v>
      </c>
      <c r="AD20" s="28">
        <v>846.00000000000011</v>
      </c>
      <c r="AE20" s="29">
        <f>AA20+AB20+AC20+AD20</f>
        <v>2754</v>
      </c>
      <c r="AF20" s="202">
        <v>478.13038</v>
      </c>
      <c r="AG20" s="202">
        <v>631.73039000000006</v>
      </c>
      <c r="AH20" s="202">
        <v>378</v>
      </c>
      <c r="AI20" s="202">
        <v>738.13922999999977</v>
      </c>
      <c r="AJ20" s="29">
        <f>AF20+AG20+AH20+AI20</f>
        <v>2226</v>
      </c>
      <c r="AK20" s="202">
        <v>668</v>
      </c>
      <c r="AL20" s="202">
        <v>648</v>
      </c>
      <c r="AM20" s="202">
        <v>1238</v>
      </c>
      <c r="AN20" s="267"/>
    </row>
    <row r="21" spans="1:40" ht="11.65" customHeight="1">
      <c r="A21" s="11"/>
      <c r="B21" s="22"/>
      <c r="C21" s="22"/>
      <c r="D21" s="22"/>
      <c r="E21" s="22"/>
      <c r="F21" s="24"/>
      <c r="G21" s="22"/>
      <c r="H21" s="22"/>
      <c r="I21" s="22"/>
      <c r="J21" s="22"/>
      <c r="K21" s="24"/>
      <c r="L21" s="22"/>
      <c r="M21" s="22"/>
      <c r="N21" s="22"/>
      <c r="O21" s="23"/>
      <c r="P21" s="24"/>
      <c r="Q21" s="22"/>
      <c r="R21" s="22"/>
      <c r="S21" s="22"/>
      <c r="T21" s="22"/>
      <c r="U21" s="24"/>
      <c r="V21" s="22"/>
      <c r="W21" s="22"/>
      <c r="X21" s="22"/>
      <c r="Y21" s="22"/>
      <c r="Z21" s="24"/>
      <c r="AA21" s="159"/>
      <c r="AB21" s="159"/>
      <c r="AC21" s="159"/>
      <c r="AD21" s="22"/>
      <c r="AE21" s="24"/>
      <c r="AF21" s="159"/>
      <c r="AG21" s="159"/>
      <c r="AH21" s="159"/>
      <c r="AI21" s="159"/>
      <c r="AJ21" s="24"/>
      <c r="AK21" s="159"/>
      <c r="AL21" s="159"/>
      <c r="AM21" s="159"/>
      <c r="AN21" s="267"/>
    </row>
    <row r="22" spans="1:40">
      <c r="A22" s="11" t="s">
        <v>110</v>
      </c>
      <c r="B22" s="30">
        <v>5542</v>
      </c>
      <c r="C22" s="30">
        <v>7153</v>
      </c>
      <c r="D22" s="30">
        <v>6512</v>
      </c>
      <c r="E22" s="30">
        <v>7021</v>
      </c>
      <c r="F22" s="31">
        <v>26228</v>
      </c>
      <c r="G22" s="30">
        <v>5222</v>
      </c>
      <c r="H22" s="30">
        <v>5225</v>
      </c>
      <c r="I22" s="30">
        <v>2867</v>
      </c>
      <c r="J22" s="30">
        <v>4730</v>
      </c>
      <c r="K22" s="31">
        <v>18044</v>
      </c>
      <c r="L22" s="30">
        <v>4764</v>
      </c>
      <c r="M22" s="30">
        <v>4716</v>
      </c>
      <c r="N22" s="30">
        <v>6363</v>
      </c>
      <c r="O22" s="30">
        <v>6203</v>
      </c>
      <c r="P22" s="31">
        <v>22046</v>
      </c>
      <c r="Q22" s="30">
        <v>4841</v>
      </c>
      <c r="R22" s="30">
        <v>6255</v>
      </c>
      <c r="S22" s="30">
        <v>3734</v>
      </c>
      <c r="T22" s="30">
        <v>3236</v>
      </c>
      <c r="U22" s="31">
        <v>18065</v>
      </c>
      <c r="V22" s="30">
        <v>4507</v>
      </c>
      <c r="W22" s="30">
        <v>3463</v>
      </c>
      <c r="X22" s="30">
        <v>3447</v>
      </c>
      <c r="Y22" s="30">
        <v>4647</v>
      </c>
      <c r="Z22" s="31">
        <v>16064</v>
      </c>
      <c r="AA22" s="254">
        <v>3227.4</v>
      </c>
      <c r="AB22" s="254">
        <v>4650.1374099999994</v>
      </c>
      <c r="AC22" s="254">
        <v>4893</v>
      </c>
      <c r="AD22" s="30">
        <v>2825.8625899999997</v>
      </c>
      <c r="AE22" s="31">
        <f>AA22+AB22+AC22+AD22</f>
        <v>15596.399999999998</v>
      </c>
      <c r="AF22" s="254">
        <v>2733</v>
      </c>
      <c r="AG22" s="254">
        <v>3205</v>
      </c>
      <c r="AH22" s="254">
        <v>1863</v>
      </c>
      <c r="AI22" s="254">
        <v>1094</v>
      </c>
      <c r="AJ22" s="31">
        <f>AF22+AG22+AH22+AI22</f>
        <v>8895</v>
      </c>
      <c r="AK22" s="254">
        <v>803</v>
      </c>
      <c r="AL22" s="254">
        <v>1950</v>
      </c>
      <c r="AM22" s="254">
        <f>1598+488</f>
        <v>2086</v>
      </c>
      <c r="AN22" s="267"/>
    </row>
    <row r="23" spans="1:40">
      <c r="A23" s="11"/>
      <c r="B23" s="22"/>
      <c r="C23" s="22"/>
      <c r="D23" s="22"/>
      <c r="E23" s="23"/>
      <c r="F23" s="24"/>
      <c r="G23" s="22"/>
      <c r="H23" s="22"/>
      <c r="I23" s="22"/>
      <c r="J23" s="23"/>
      <c r="K23" s="24"/>
      <c r="L23" s="22"/>
      <c r="M23" s="22"/>
      <c r="N23" s="22"/>
      <c r="O23" s="23"/>
      <c r="P23" s="24"/>
      <c r="Q23" s="22"/>
      <c r="R23" s="22"/>
      <c r="S23" s="22"/>
      <c r="T23" s="22"/>
      <c r="U23" s="24"/>
      <c r="V23" s="22"/>
      <c r="W23" s="22"/>
      <c r="X23" s="22"/>
      <c r="Y23" s="22"/>
      <c r="Z23" s="24"/>
      <c r="AA23" s="159"/>
      <c r="AB23" s="159"/>
      <c r="AC23" s="159"/>
      <c r="AD23" s="22"/>
      <c r="AE23" s="24"/>
      <c r="AF23" s="159"/>
      <c r="AG23" s="159"/>
      <c r="AH23" s="159"/>
      <c r="AI23" s="159"/>
      <c r="AJ23" s="24"/>
      <c r="AK23" s="159"/>
      <c r="AL23" s="159"/>
      <c r="AM23" s="159"/>
      <c r="AN23" s="267"/>
    </row>
    <row r="24" spans="1:40">
      <c r="A24" s="32" t="s">
        <v>12</v>
      </c>
      <c r="B24" s="33">
        <v>48196.783779999998</v>
      </c>
      <c r="C24" s="33">
        <v>79145.111239999998</v>
      </c>
      <c r="D24" s="33">
        <v>60742.109089999998</v>
      </c>
      <c r="E24" s="33">
        <v>102456.95307</v>
      </c>
      <c r="F24" s="34">
        <v>290540.95717999997</v>
      </c>
      <c r="G24" s="33">
        <v>62211</v>
      </c>
      <c r="H24" s="33">
        <v>107160</v>
      </c>
      <c r="I24" s="33">
        <v>85101</v>
      </c>
      <c r="J24" s="33">
        <v>119333</v>
      </c>
      <c r="K24" s="34">
        <v>373805</v>
      </c>
      <c r="L24" s="33">
        <v>92128</v>
      </c>
      <c r="M24" s="33">
        <v>91743</v>
      </c>
      <c r="N24" s="33">
        <v>86550</v>
      </c>
      <c r="O24" s="33">
        <v>106913</v>
      </c>
      <c r="P24" s="34">
        <v>377334</v>
      </c>
      <c r="Q24" s="33">
        <v>68657</v>
      </c>
      <c r="R24" s="33">
        <v>87758</v>
      </c>
      <c r="S24" s="33">
        <v>98800</v>
      </c>
      <c r="T24" s="33">
        <f t="shared" ref="T24:AH24" si="16">T11+T18+T20+T22</f>
        <v>125550.5</v>
      </c>
      <c r="U24" s="34">
        <f t="shared" si="16"/>
        <v>380767</v>
      </c>
      <c r="V24" s="33">
        <f t="shared" si="16"/>
        <v>84984</v>
      </c>
      <c r="W24" s="33">
        <f t="shared" si="16"/>
        <v>98345</v>
      </c>
      <c r="X24" s="33">
        <f t="shared" si="16"/>
        <v>82108</v>
      </c>
      <c r="Y24" s="33">
        <f t="shared" si="16"/>
        <v>108964</v>
      </c>
      <c r="Z24" s="34">
        <f t="shared" si="16"/>
        <v>374401</v>
      </c>
      <c r="AA24" s="255">
        <f t="shared" si="16"/>
        <v>80197.599999999977</v>
      </c>
      <c r="AB24" s="255">
        <f t="shared" si="16"/>
        <v>104797.21783000001</v>
      </c>
      <c r="AC24" s="255">
        <f t="shared" si="16"/>
        <v>86390</v>
      </c>
      <c r="AD24" s="33">
        <f t="shared" si="16"/>
        <v>124279.28213000001</v>
      </c>
      <c r="AE24" s="34">
        <f t="shared" si="16"/>
        <v>395664.09996000002</v>
      </c>
      <c r="AF24" s="255">
        <f t="shared" si="16"/>
        <v>34902.220430000001</v>
      </c>
      <c r="AG24" s="255">
        <f t="shared" si="16"/>
        <v>8854.7303900000006</v>
      </c>
      <c r="AH24" s="255">
        <f t="shared" si="16"/>
        <v>37256</v>
      </c>
      <c r="AI24" s="255">
        <f t="shared" ref="AI24:AK24" si="17">AI11+AI18+AI20+AI22</f>
        <v>55990.049180000002</v>
      </c>
      <c r="AJ24" s="34">
        <f t="shared" si="17"/>
        <v>137003</v>
      </c>
      <c r="AK24" s="255">
        <f t="shared" si="17"/>
        <v>38754</v>
      </c>
      <c r="AL24" s="255">
        <f t="shared" ref="AL24:AM24" si="18">AL11+AL18+AL20+AL22</f>
        <v>50955</v>
      </c>
      <c r="AM24" s="255">
        <f t="shared" si="18"/>
        <v>56602</v>
      </c>
      <c r="AN24" s="267"/>
    </row>
    <row r="25" spans="1:40" ht="22.7" customHeight="1">
      <c r="A25" s="35" t="s">
        <v>63</v>
      </c>
      <c r="B25" s="36"/>
      <c r="C25" s="36"/>
      <c r="D25" s="36"/>
      <c r="E25" s="36"/>
      <c r="F25" s="13"/>
      <c r="G25" s="36"/>
      <c r="H25" s="36"/>
      <c r="I25" s="36"/>
      <c r="J25" s="36"/>
      <c r="K25" s="13"/>
      <c r="L25" s="36"/>
      <c r="M25" s="36"/>
      <c r="N25" s="36"/>
      <c r="O25" s="36"/>
      <c r="P25" s="13"/>
      <c r="Q25" s="36"/>
      <c r="R25" s="36"/>
      <c r="S25" s="36"/>
      <c r="T25" s="36"/>
      <c r="U25" s="13"/>
      <c r="V25" s="36"/>
      <c r="W25" s="36"/>
      <c r="X25" s="36"/>
      <c r="Y25" s="36"/>
      <c r="Z25" s="13"/>
      <c r="AA25" s="36"/>
      <c r="AB25" s="36"/>
      <c r="AC25" s="36"/>
      <c r="AD25" s="36"/>
      <c r="AE25" s="13"/>
      <c r="AF25" s="36"/>
      <c r="AG25" s="36"/>
      <c r="AH25" s="36"/>
      <c r="AI25" s="36"/>
      <c r="AJ25" s="13"/>
      <c r="AK25" s="36"/>
      <c r="AL25" s="36"/>
      <c r="AM25" s="36"/>
    </row>
    <row r="26" spans="1:40" ht="12.6" customHeight="1">
      <c r="A26" s="35"/>
      <c r="B26" s="36"/>
      <c r="C26" s="36"/>
      <c r="D26" s="36"/>
      <c r="E26" s="36"/>
      <c r="F26" s="13"/>
      <c r="G26" s="36"/>
      <c r="H26" s="36"/>
      <c r="I26" s="36"/>
      <c r="J26" s="36"/>
      <c r="K26" s="13"/>
      <c r="L26" s="36"/>
      <c r="M26" s="36"/>
      <c r="N26" s="36"/>
      <c r="O26" s="36"/>
      <c r="P26" s="13"/>
      <c r="Q26" s="36"/>
      <c r="R26" s="36"/>
      <c r="S26" s="36"/>
      <c r="T26" s="36"/>
      <c r="U26" s="13"/>
      <c r="V26" s="36"/>
      <c r="W26" s="36"/>
      <c r="X26" s="36"/>
      <c r="Y26" s="36"/>
      <c r="Z26" s="13"/>
      <c r="AA26" s="36"/>
      <c r="AB26" s="36"/>
      <c r="AC26" s="36"/>
      <c r="AD26" s="36"/>
      <c r="AE26" s="13"/>
      <c r="AF26" s="36"/>
      <c r="AG26" s="36"/>
      <c r="AH26" s="36"/>
      <c r="AI26" s="36"/>
      <c r="AJ26" s="13"/>
      <c r="AK26" s="36"/>
      <c r="AL26" s="36"/>
      <c r="AM26" s="36"/>
    </row>
    <row r="27" spans="1:40" ht="12.6" customHeight="1">
      <c r="A27" s="37" t="s">
        <v>10</v>
      </c>
      <c r="B27" s="117">
        <v>4111</v>
      </c>
      <c r="C27" s="117">
        <v>5416</v>
      </c>
      <c r="D27" s="117">
        <v>4881</v>
      </c>
      <c r="E27" s="117">
        <v>5842</v>
      </c>
      <c r="F27" s="50">
        <v>20250</v>
      </c>
      <c r="G27" s="117">
        <v>4451</v>
      </c>
      <c r="H27" s="117">
        <v>8115</v>
      </c>
      <c r="I27" s="117">
        <v>6936</v>
      </c>
      <c r="J27" s="117">
        <v>9942</v>
      </c>
      <c r="K27" s="50">
        <v>29444</v>
      </c>
      <c r="L27" s="117">
        <v>6982</v>
      </c>
      <c r="M27" s="117">
        <v>10286</v>
      </c>
      <c r="N27" s="117">
        <v>9101</v>
      </c>
      <c r="O27" s="117">
        <v>10838</v>
      </c>
      <c r="P27" s="50">
        <v>37207</v>
      </c>
      <c r="Q27" s="117">
        <v>5941</v>
      </c>
      <c r="R27" s="117">
        <v>10759</v>
      </c>
      <c r="S27" s="117">
        <v>7857</v>
      </c>
      <c r="T27" s="117">
        <f t="shared" ref="T27:AH27" si="19">T8-T45</f>
        <v>12506</v>
      </c>
      <c r="U27" s="50">
        <f t="shared" si="19"/>
        <v>37064</v>
      </c>
      <c r="V27" s="117">
        <f t="shared" si="19"/>
        <v>8269</v>
      </c>
      <c r="W27" s="117">
        <f t="shared" si="19"/>
        <v>11881</v>
      </c>
      <c r="X27" s="117">
        <f t="shared" si="19"/>
        <v>7911</v>
      </c>
      <c r="Y27" s="117">
        <f t="shared" si="19"/>
        <v>9959</v>
      </c>
      <c r="Z27" s="50">
        <f t="shared" si="19"/>
        <v>38020</v>
      </c>
      <c r="AA27" s="117">
        <f t="shared" si="19"/>
        <v>8175</v>
      </c>
      <c r="AB27" s="117">
        <f t="shared" si="19"/>
        <v>15332.222520000003</v>
      </c>
      <c r="AC27" s="117">
        <f t="shared" si="19"/>
        <v>8799</v>
      </c>
      <c r="AD27" s="117">
        <f t="shared" si="19"/>
        <v>9866.7774800000007</v>
      </c>
      <c r="AE27" s="50">
        <f t="shared" si="19"/>
        <v>42173.000000000015</v>
      </c>
      <c r="AF27" s="117">
        <f t="shared" si="19"/>
        <v>6186.0900500000007</v>
      </c>
      <c r="AG27" s="117">
        <f t="shared" si="19"/>
        <v>576</v>
      </c>
      <c r="AH27" s="117">
        <f t="shared" si="19"/>
        <v>3807</v>
      </c>
      <c r="AI27" s="117">
        <f t="shared" ref="AI27:AK27" si="20">AI8-AI45</f>
        <v>3964.9099499999993</v>
      </c>
      <c r="AJ27" s="50">
        <f t="shared" si="20"/>
        <v>14534</v>
      </c>
      <c r="AK27" s="117">
        <f t="shared" si="20"/>
        <v>3693</v>
      </c>
      <c r="AL27" s="117">
        <f t="shared" ref="AL27:AM27" si="21">AL8-AL45</f>
        <v>4932</v>
      </c>
      <c r="AM27" s="117">
        <f t="shared" si="21"/>
        <v>8408</v>
      </c>
    </row>
    <row r="28" spans="1:40" ht="12.6" customHeight="1">
      <c r="A28" s="37" t="s">
        <v>65</v>
      </c>
      <c r="B28" s="36">
        <v>3141</v>
      </c>
      <c r="C28" s="36">
        <v>3981</v>
      </c>
      <c r="D28" s="36">
        <v>3770</v>
      </c>
      <c r="E28" s="36">
        <v>4324</v>
      </c>
      <c r="F28" s="13">
        <v>15216</v>
      </c>
      <c r="G28" s="36">
        <v>3285</v>
      </c>
      <c r="H28" s="36">
        <v>4531</v>
      </c>
      <c r="I28" s="36">
        <v>4337</v>
      </c>
      <c r="J28" s="36">
        <v>5743</v>
      </c>
      <c r="K28" s="13">
        <v>17896</v>
      </c>
      <c r="L28" s="36">
        <v>3827</v>
      </c>
      <c r="M28" s="36">
        <v>4707</v>
      </c>
      <c r="N28" s="36">
        <v>4841</v>
      </c>
      <c r="O28" s="36">
        <v>5420</v>
      </c>
      <c r="P28" s="13">
        <v>18795</v>
      </c>
      <c r="Q28" s="36">
        <v>4983</v>
      </c>
      <c r="R28" s="36">
        <v>5228</v>
      </c>
      <c r="S28" s="36">
        <v>6221</v>
      </c>
      <c r="T28" s="36">
        <f t="shared" ref="T28:AH28" si="22">T9-T46</f>
        <v>6675</v>
      </c>
      <c r="U28" s="13">
        <f t="shared" si="22"/>
        <v>23107</v>
      </c>
      <c r="V28" s="36">
        <f t="shared" si="22"/>
        <v>5121</v>
      </c>
      <c r="W28" s="36">
        <f t="shared" si="22"/>
        <v>6109</v>
      </c>
      <c r="X28" s="36">
        <f t="shared" si="22"/>
        <v>6246</v>
      </c>
      <c r="Y28" s="36">
        <f t="shared" si="22"/>
        <v>7038</v>
      </c>
      <c r="Z28" s="13">
        <f t="shared" si="22"/>
        <v>24515</v>
      </c>
      <c r="AA28" s="36">
        <f t="shared" si="22"/>
        <v>6109</v>
      </c>
      <c r="AB28" s="36">
        <f t="shared" si="22"/>
        <v>6222</v>
      </c>
      <c r="AC28" s="36">
        <f t="shared" si="22"/>
        <v>7080.5</v>
      </c>
      <c r="AD28" s="36">
        <f t="shared" si="22"/>
        <v>8815.5</v>
      </c>
      <c r="AE28" s="13">
        <f t="shared" si="22"/>
        <v>28227</v>
      </c>
      <c r="AF28" s="36">
        <f t="shared" si="22"/>
        <v>7589</v>
      </c>
      <c r="AG28" s="36">
        <f t="shared" si="22"/>
        <v>6364</v>
      </c>
      <c r="AH28" s="36">
        <f t="shared" si="22"/>
        <v>6964</v>
      </c>
      <c r="AI28" s="36">
        <f t="shared" ref="AI28:AK28" si="23">AI9-AI46</f>
        <v>6424</v>
      </c>
      <c r="AJ28" s="13">
        <f t="shared" si="23"/>
        <v>27341</v>
      </c>
      <c r="AK28" s="36">
        <f t="shared" si="23"/>
        <v>6476</v>
      </c>
      <c r="AL28" s="36">
        <f t="shared" ref="AL28:AM28" si="24">AL9-AL46</f>
        <v>6072</v>
      </c>
      <c r="AM28" s="36">
        <f t="shared" si="24"/>
        <v>6261</v>
      </c>
    </row>
    <row r="29" spans="1:40" ht="12.6" customHeight="1">
      <c r="A29" s="37" t="s">
        <v>66</v>
      </c>
      <c r="B29" s="36">
        <v>0</v>
      </c>
      <c r="C29" s="36">
        <v>0</v>
      </c>
      <c r="D29" s="36">
        <v>0</v>
      </c>
      <c r="E29" s="36">
        <v>0</v>
      </c>
      <c r="F29" s="13">
        <v>0</v>
      </c>
      <c r="G29" s="36">
        <v>0</v>
      </c>
      <c r="H29" s="36">
        <v>0</v>
      </c>
      <c r="I29" s="36">
        <v>0</v>
      </c>
      <c r="J29" s="36">
        <v>0</v>
      </c>
      <c r="K29" s="13">
        <v>0</v>
      </c>
      <c r="L29" s="36">
        <v>0</v>
      </c>
      <c r="M29" s="36">
        <v>0</v>
      </c>
      <c r="N29" s="36">
        <v>0</v>
      </c>
      <c r="O29" s="36">
        <v>0</v>
      </c>
      <c r="P29" s="13">
        <v>0</v>
      </c>
      <c r="Q29" s="36">
        <v>0</v>
      </c>
      <c r="R29" s="36">
        <v>0</v>
      </c>
      <c r="S29" s="36">
        <v>0</v>
      </c>
      <c r="T29" s="36">
        <f t="shared" ref="T29:AH29" si="25">T10-T47</f>
        <v>0</v>
      </c>
      <c r="U29" s="13">
        <f t="shared" si="25"/>
        <v>0</v>
      </c>
      <c r="V29" s="36">
        <f t="shared" si="25"/>
        <v>0</v>
      </c>
      <c r="W29" s="36">
        <f t="shared" si="25"/>
        <v>0</v>
      </c>
      <c r="X29" s="36">
        <f t="shared" si="25"/>
        <v>0</v>
      </c>
      <c r="Y29" s="36">
        <f t="shared" si="25"/>
        <v>0</v>
      </c>
      <c r="Z29" s="13">
        <f t="shared" si="25"/>
        <v>0</v>
      </c>
      <c r="AA29" s="36">
        <f t="shared" si="25"/>
        <v>0</v>
      </c>
      <c r="AB29" s="36">
        <f t="shared" si="25"/>
        <v>0</v>
      </c>
      <c r="AC29" s="36">
        <f t="shared" si="25"/>
        <v>0</v>
      </c>
      <c r="AD29" s="36">
        <f t="shared" si="25"/>
        <v>0</v>
      </c>
      <c r="AE29" s="13">
        <f t="shared" si="25"/>
        <v>0</v>
      </c>
      <c r="AF29" s="36">
        <f t="shared" si="25"/>
        <v>0</v>
      </c>
      <c r="AG29" s="36">
        <f t="shared" si="25"/>
        <v>0</v>
      </c>
      <c r="AH29" s="36">
        <f t="shared" si="25"/>
        <v>0</v>
      </c>
      <c r="AI29" s="36">
        <f t="shared" ref="AI29:AK29" si="26">AI10-AI47</f>
        <v>0</v>
      </c>
      <c r="AJ29" s="13">
        <f t="shared" si="26"/>
        <v>0</v>
      </c>
      <c r="AK29" s="36">
        <f t="shared" si="26"/>
        <v>0</v>
      </c>
      <c r="AL29" s="36">
        <f t="shared" ref="AL29:AM29" si="27">AL10-AL47</f>
        <v>0</v>
      </c>
      <c r="AM29" s="36">
        <f t="shared" si="27"/>
        <v>0</v>
      </c>
    </row>
    <row r="30" spans="1:40">
      <c r="A30" s="35" t="s">
        <v>105</v>
      </c>
      <c r="B30" s="38">
        <v>7252</v>
      </c>
      <c r="C30" s="38">
        <v>9397</v>
      </c>
      <c r="D30" s="38">
        <v>8651</v>
      </c>
      <c r="E30" s="38">
        <v>10166</v>
      </c>
      <c r="F30" s="17">
        <v>35466</v>
      </c>
      <c r="G30" s="38">
        <v>7736</v>
      </c>
      <c r="H30" s="38">
        <v>12646</v>
      </c>
      <c r="I30" s="38">
        <v>11273</v>
      </c>
      <c r="J30" s="38">
        <v>15685</v>
      </c>
      <c r="K30" s="17">
        <v>47340</v>
      </c>
      <c r="L30" s="38">
        <v>10809</v>
      </c>
      <c r="M30" s="38">
        <v>14993</v>
      </c>
      <c r="N30" s="38">
        <v>13942</v>
      </c>
      <c r="O30" s="38">
        <v>16258</v>
      </c>
      <c r="P30" s="17">
        <v>56002</v>
      </c>
      <c r="Q30" s="38">
        <v>10924</v>
      </c>
      <c r="R30" s="38">
        <v>15987</v>
      </c>
      <c r="S30" s="38">
        <v>14078</v>
      </c>
      <c r="T30" s="38">
        <f t="shared" ref="T30:Z30" si="28">SUM(T27:T29)</f>
        <v>19181</v>
      </c>
      <c r="U30" s="17">
        <f t="shared" si="28"/>
        <v>60171</v>
      </c>
      <c r="V30" s="38">
        <f t="shared" si="28"/>
        <v>13390</v>
      </c>
      <c r="W30" s="38">
        <f t="shared" si="28"/>
        <v>17990</v>
      </c>
      <c r="X30" s="38">
        <f t="shared" si="28"/>
        <v>14157</v>
      </c>
      <c r="Y30" s="38">
        <f t="shared" si="28"/>
        <v>16997</v>
      </c>
      <c r="Z30" s="17">
        <f t="shared" si="28"/>
        <v>62535</v>
      </c>
      <c r="AA30" s="38">
        <f t="shared" ref="AA30:AF30" si="29">SUM(AA27:AA29)</f>
        <v>14284</v>
      </c>
      <c r="AB30" s="38">
        <f t="shared" si="29"/>
        <v>21554.222520000003</v>
      </c>
      <c r="AC30" s="38">
        <f t="shared" si="29"/>
        <v>15879.5</v>
      </c>
      <c r="AD30" s="38">
        <f t="shared" si="29"/>
        <v>18682.277480000001</v>
      </c>
      <c r="AE30" s="17">
        <f t="shared" si="29"/>
        <v>70400.000000000015</v>
      </c>
      <c r="AF30" s="38">
        <f t="shared" si="29"/>
        <v>13775.090050000001</v>
      </c>
      <c r="AG30" s="38">
        <f t="shared" ref="AG30:AH30" si="30">SUM(AG27:AG29)</f>
        <v>6940</v>
      </c>
      <c r="AH30" s="38">
        <f t="shared" si="30"/>
        <v>10771</v>
      </c>
      <c r="AI30" s="38">
        <f t="shared" ref="AI30:AK30" si="31">SUM(AI27:AI29)</f>
        <v>10388.909949999999</v>
      </c>
      <c r="AJ30" s="17">
        <f t="shared" si="31"/>
        <v>41875</v>
      </c>
      <c r="AK30" s="38">
        <f t="shared" si="31"/>
        <v>10169</v>
      </c>
      <c r="AL30" s="38">
        <f t="shared" ref="AL30:AM30" si="32">SUM(AL27:AL29)</f>
        <v>11004</v>
      </c>
      <c r="AM30" s="38">
        <f t="shared" si="32"/>
        <v>14669</v>
      </c>
    </row>
    <row r="31" spans="1:40">
      <c r="A31" s="35"/>
      <c r="B31" s="39"/>
      <c r="C31" s="39"/>
      <c r="D31" s="39"/>
      <c r="E31" s="39"/>
      <c r="F31" s="24"/>
      <c r="G31" s="39"/>
      <c r="H31" s="39"/>
      <c r="I31" s="39"/>
      <c r="J31" s="39"/>
      <c r="K31" s="24"/>
      <c r="L31" s="39"/>
      <c r="M31" s="39"/>
      <c r="N31" s="39"/>
      <c r="O31" s="39"/>
      <c r="P31" s="24"/>
      <c r="Q31" s="39"/>
      <c r="R31" s="39"/>
      <c r="S31" s="39"/>
      <c r="T31" s="39"/>
      <c r="U31" s="24"/>
      <c r="V31" s="39"/>
      <c r="W31" s="39"/>
      <c r="X31" s="39"/>
      <c r="Y31" s="39"/>
      <c r="Z31" s="24"/>
      <c r="AA31" s="39"/>
      <c r="AB31" s="39"/>
      <c r="AC31" s="39"/>
      <c r="AD31" s="39"/>
      <c r="AE31" s="24"/>
      <c r="AF31" s="39"/>
      <c r="AG31" s="39"/>
      <c r="AH31" s="39"/>
      <c r="AI31" s="39"/>
      <c r="AJ31" s="24"/>
      <c r="AK31" s="39"/>
      <c r="AL31" s="39"/>
      <c r="AM31" s="39"/>
    </row>
    <row r="32" spans="1:40">
      <c r="A32" s="40" t="s">
        <v>67</v>
      </c>
      <c r="B32" s="117">
        <f>B14-B50</f>
        <v>2986</v>
      </c>
      <c r="C32" s="117">
        <f>C14-C50</f>
        <v>6406</v>
      </c>
      <c r="D32" s="117">
        <f>D14-D50</f>
        <v>2545</v>
      </c>
      <c r="E32" s="117">
        <f>E14-E50</f>
        <v>13122.000000000004</v>
      </c>
      <c r="F32" s="50">
        <v>25059.000000000004</v>
      </c>
      <c r="G32" s="117">
        <f>G14-G50</f>
        <v>3927</v>
      </c>
      <c r="H32" s="117">
        <f>H14-H50</f>
        <v>8831</v>
      </c>
      <c r="I32" s="117">
        <f>I14-I50</f>
        <v>17043</v>
      </c>
      <c r="J32" s="117">
        <f>J14-J50</f>
        <v>13160</v>
      </c>
      <c r="K32" s="50">
        <v>42961</v>
      </c>
      <c r="L32" s="117">
        <f>L14-L50</f>
        <v>14025</v>
      </c>
      <c r="M32" s="117">
        <f>M14-M50</f>
        <v>9286</v>
      </c>
      <c r="N32" s="117">
        <f>N14-N50</f>
        <v>8944</v>
      </c>
      <c r="O32" s="117">
        <f>O14-O50</f>
        <v>13181</v>
      </c>
      <c r="P32" s="50">
        <v>45436</v>
      </c>
      <c r="Q32" s="117">
        <f>Q14-Q50</f>
        <v>3786</v>
      </c>
      <c r="R32" s="117">
        <f>R14-R50</f>
        <v>6475</v>
      </c>
      <c r="S32" s="117">
        <f>S14-S50</f>
        <v>9989</v>
      </c>
      <c r="T32" s="117">
        <f>T14-T50</f>
        <v>12363</v>
      </c>
      <c r="U32" s="50">
        <f>SUM(Q32:T32)</f>
        <v>32613</v>
      </c>
      <c r="V32" s="117">
        <f t="shared" ref="V32:Y35" si="33">V14-V50</f>
        <v>6576</v>
      </c>
      <c r="W32" s="117">
        <f t="shared" si="33"/>
        <v>5130</v>
      </c>
      <c r="X32" s="117">
        <f t="shared" si="33"/>
        <v>10334</v>
      </c>
      <c r="Y32" s="117">
        <f t="shared" si="33"/>
        <v>18599</v>
      </c>
      <c r="Z32" s="50">
        <f>SUM(V32:Y32)</f>
        <v>40639</v>
      </c>
      <c r="AA32" s="117">
        <f t="shared" ref="AA32:AD35" si="34">AA14-AA50</f>
        <v>5974.1999999999862</v>
      </c>
      <c r="AB32" s="117">
        <f t="shared" si="34"/>
        <v>8482</v>
      </c>
      <c r="AC32" s="117">
        <f t="shared" si="34"/>
        <v>9325</v>
      </c>
      <c r="AD32" s="117">
        <f t="shared" si="34"/>
        <v>25372</v>
      </c>
      <c r="AE32" s="50">
        <f>SUM(AA32:AD32)</f>
        <v>49153.199999999983</v>
      </c>
      <c r="AF32" s="117">
        <f t="shared" ref="AF32:AH35" si="35">AF14-AF50</f>
        <v>2512</v>
      </c>
      <c r="AG32" s="117">
        <f t="shared" si="35"/>
        <v>1899</v>
      </c>
      <c r="AH32" s="117">
        <f t="shared" si="35"/>
        <v>8766</v>
      </c>
      <c r="AI32" s="117">
        <f t="shared" ref="AI32" si="36">AI14-AI50</f>
        <v>16062</v>
      </c>
      <c r="AJ32" s="50">
        <f>SUM(AF32:AI32)</f>
        <v>29239</v>
      </c>
      <c r="AK32" s="117">
        <f t="shared" ref="AK32:AL32" si="37">AK14-AK50</f>
        <v>2887</v>
      </c>
      <c r="AL32" s="117">
        <f t="shared" si="37"/>
        <v>5434</v>
      </c>
      <c r="AM32" s="117">
        <f t="shared" ref="AM32" si="38">AM14-AM50</f>
        <v>5150</v>
      </c>
    </row>
    <row r="33" spans="1:39">
      <c r="A33" s="40" t="s">
        <v>71</v>
      </c>
      <c r="B33" s="41">
        <v>433</v>
      </c>
      <c r="C33" s="41">
        <v>2003</v>
      </c>
      <c r="D33" s="41">
        <v>2088</v>
      </c>
      <c r="E33" s="41">
        <v>3962</v>
      </c>
      <c r="F33" s="13">
        <v>8486</v>
      </c>
      <c r="G33" s="41">
        <v>1966</v>
      </c>
      <c r="H33" s="41">
        <v>2994</v>
      </c>
      <c r="I33" s="41">
        <v>3329</v>
      </c>
      <c r="J33" s="41">
        <v>4562</v>
      </c>
      <c r="K33" s="13">
        <v>12851</v>
      </c>
      <c r="L33" s="41">
        <v>1566</v>
      </c>
      <c r="M33" s="41">
        <v>3404</v>
      </c>
      <c r="N33" s="41">
        <v>3879</v>
      </c>
      <c r="O33" s="41">
        <v>3932</v>
      </c>
      <c r="P33" s="13">
        <v>12781</v>
      </c>
      <c r="Q33" s="41">
        <v>382</v>
      </c>
      <c r="R33" s="41">
        <v>1232</v>
      </c>
      <c r="S33" s="41">
        <v>2034</v>
      </c>
      <c r="T33" s="41">
        <f t="shared" ref="T33:U35" si="39">T15-T51</f>
        <v>4119.5</v>
      </c>
      <c r="U33" s="13">
        <f t="shared" si="39"/>
        <v>7768.5</v>
      </c>
      <c r="V33" s="41">
        <f t="shared" si="33"/>
        <v>0</v>
      </c>
      <c r="W33" s="41">
        <f t="shared" si="33"/>
        <v>776</v>
      </c>
      <c r="X33" s="41">
        <f t="shared" si="33"/>
        <v>2269</v>
      </c>
      <c r="Y33" s="41">
        <f t="shared" si="33"/>
        <v>4679</v>
      </c>
      <c r="Z33" s="13">
        <f>Z15-Z51</f>
        <v>7724</v>
      </c>
      <c r="AA33" s="41">
        <f t="shared" si="34"/>
        <v>2244</v>
      </c>
      <c r="AB33" s="41">
        <f t="shared" si="34"/>
        <v>1677.8599800000002</v>
      </c>
      <c r="AC33" s="41">
        <f t="shared" si="34"/>
        <v>1301.5</v>
      </c>
      <c r="AD33" s="41">
        <f t="shared" si="34"/>
        <v>3177.1534300000003</v>
      </c>
      <c r="AE33" s="13">
        <f>AE15-AE51</f>
        <v>8400.5134099999996</v>
      </c>
      <c r="AF33" s="41">
        <f t="shared" si="35"/>
        <v>591</v>
      </c>
      <c r="AG33" s="41">
        <f t="shared" si="35"/>
        <v>321</v>
      </c>
      <c r="AH33" s="41">
        <f t="shared" si="35"/>
        <v>174</v>
      </c>
      <c r="AI33" s="41">
        <f t="shared" ref="AI33" si="40">AI15-AI51</f>
        <v>441</v>
      </c>
      <c r="AJ33" s="13">
        <f>AJ15-AJ51</f>
        <v>1527</v>
      </c>
      <c r="AK33" s="41">
        <f t="shared" ref="AK33:AL33" si="41">AK15-AK51</f>
        <v>1582</v>
      </c>
      <c r="AL33" s="41">
        <f t="shared" si="41"/>
        <v>655</v>
      </c>
      <c r="AM33" s="41">
        <f t="shared" ref="AM33" si="42">AM15-AM51</f>
        <v>756</v>
      </c>
    </row>
    <row r="34" spans="1:39">
      <c r="A34" s="40" t="s">
        <v>107</v>
      </c>
      <c r="B34" s="36">
        <v>5194</v>
      </c>
      <c r="C34" s="36">
        <v>5892</v>
      </c>
      <c r="D34" s="36">
        <v>5309</v>
      </c>
      <c r="E34" s="36">
        <v>5279</v>
      </c>
      <c r="F34" s="13">
        <v>21674</v>
      </c>
      <c r="G34" s="36">
        <v>5569</v>
      </c>
      <c r="H34" s="36">
        <v>6069</v>
      </c>
      <c r="I34" s="36">
        <v>5816</v>
      </c>
      <c r="J34" s="36">
        <v>6789</v>
      </c>
      <c r="K34" s="13">
        <v>24243</v>
      </c>
      <c r="L34" s="36">
        <v>6387</v>
      </c>
      <c r="M34" s="36">
        <v>6542</v>
      </c>
      <c r="N34" s="36">
        <v>6894</v>
      </c>
      <c r="O34" s="36">
        <v>6947</v>
      </c>
      <c r="P34" s="13">
        <v>26770</v>
      </c>
      <c r="Q34" s="36">
        <v>6796</v>
      </c>
      <c r="R34" s="36">
        <v>6470</v>
      </c>
      <c r="S34" s="36">
        <v>6887</v>
      </c>
      <c r="T34" s="36">
        <f t="shared" si="39"/>
        <v>6955</v>
      </c>
      <c r="U34" s="13">
        <f t="shared" si="39"/>
        <v>27108.5</v>
      </c>
      <c r="V34" s="36">
        <f t="shared" si="33"/>
        <v>6507</v>
      </c>
      <c r="W34" s="36">
        <f t="shared" si="33"/>
        <v>7247</v>
      </c>
      <c r="X34" s="36">
        <f t="shared" si="33"/>
        <v>6419</v>
      </c>
      <c r="Y34" s="36">
        <f t="shared" si="33"/>
        <v>7520</v>
      </c>
      <c r="Z34" s="13">
        <f>Z16-Z52</f>
        <v>27693</v>
      </c>
      <c r="AA34" s="36">
        <f t="shared" si="34"/>
        <v>7670</v>
      </c>
      <c r="AB34" s="36">
        <f t="shared" si="34"/>
        <v>7567.1879200000003</v>
      </c>
      <c r="AC34" s="36">
        <f t="shared" si="34"/>
        <v>7532</v>
      </c>
      <c r="AD34" s="36">
        <f t="shared" si="34"/>
        <v>7372.0161500000004</v>
      </c>
      <c r="AE34" s="13">
        <f>AE16-AE52</f>
        <v>30141.204069999996</v>
      </c>
      <c r="AF34" s="36">
        <f t="shared" si="35"/>
        <v>6611.5</v>
      </c>
      <c r="AG34" s="36">
        <f t="shared" si="35"/>
        <v>1908</v>
      </c>
      <c r="AH34" s="36">
        <f t="shared" si="35"/>
        <v>5061</v>
      </c>
      <c r="AI34" s="36">
        <f t="shared" ref="AI34" si="43">AI16-AI52</f>
        <v>5350.5</v>
      </c>
      <c r="AJ34" s="13">
        <f>AJ16-AJ52</f>
        <v>18931</v>
      </c>
      <c r="AK34" s="36">
        <f t="shared" ref="AK34:AL34" si="44">AK16-AK52</f>
        <v>5083</v>
      </c>
      <c r="AL34" s="36">
        <f t="shared" si="44"/>
        <v>6160</v>
      </c>
      <c r="AM34" s="36">
        <f t="shared" ref="AM34" si="45">AM16-AM52</f>
        <v>6593</v>
      </c>
    </row>
    <row r="35" spans="1:39">
      <c r="A35" s="40" t="s">
        <v>108</v>
      </c>
      <c r="B35" s="36">
        <v>472</v>
      </c>
      <c r="C35" s="36">
        <v>1306</v>
      </c>
      <c r="D35" s="36">
        <v>1497</v>
      </c>
      <c r="E35" s="36">
        <v>942</v>
      </c>
      <c r="F35" s="13">
        <v>4217</v>
      </c>
      <c r="G35" s="36">
        <v>1867</v>
      </c>
      <c r="H35" s="36">
        <v>1797</v>
      </c>
      <c r="I35" s="36">
        <v>1704</v>
      </c>
      <c r="J35" s="36">
        <v>3009</v>
      </c>
      <c r="K35" s="13">
        <v>8377</v>
      </c>
      <c r="L35" s="36">
        <v>2519</v>
      </c>
      <c r="M35" s="36">
        <v>2146</v>
      </c>
      <c r="N35" s="36">
        <v>2131</v>
      </c>
      <c r="O35" s="36">
        <v>2162</v>
      </c>
      <c r="P35" s="13">
        <v>8958</v>
      </c>
      <c r="Q35" s="36">
        <v>1735</v>
      </c>
      <c r="R35" s="36">
        <v>1294</v>
      </c>
      <c r="S35" s="36">
        <v>1339</v>
      </c>
      <c r="T35" s="36">
        <f t="shared" si="39"/>
        <v>2813</v>
      </c>
      <c r="U35" s="13">
        <f t="shared" si="39"/>
        <v>7181</v>
      </c>
      <c r="V35" s="36">
        <f t="shared" si="33"/>
        <v>1422</v>
      </c>
      <c r="W35" s="36">
        <f t="shared" si="33"/>
        <v>1692</v>
      </c>
      <c r="X35" s="36">
        <f t="shared" si="33"/>
        <v>1495</v>
      </c>
      <c r="Y35" s="36">
        <f t="shared" si="33"/>
        <v>1942</v>
      </c>
      <c r="Z35" s="13">
        <f>Z17-Z53</f>
        <v>6552</v>
      </c>
      <c r="AA35" s="36">
        <f t="shared" si="34"/>
        <v>1151</v>
      </c>
      <c r="AB35" s="36">
        <f t="shared" si="34"/>
        <v>1738.81</v>
      </c>
      <c r="AC35" s="36">
        <f t="shared" si="34"/>
        <v>1055</v>
      </c>
      <c r="AD35" s="36">
        <f t="shared" si="34"/>
        <v>1821.19002</v>
      </c>
      <c r="AE35" s="13">
        <f>AE17-AE53</f>
        <v>5766.0000199999995</v>
      </c>
      <c r="AF35" s="36">
        <f t="shared" si="35"/>
        <v>653</v>
      </c>
      <c r="AG35" s="36">
        <f t="shared" si="35"/>
        <v>255</v>
      </c>
      <c r="AH35" s="36">
        <f t="shared" si="35"/>
        <v>276</v>
      </c>
      <c r="AI35" s="36">
        <f t="shared" ref="AI35" si="46">AI17-AI53</f>
        <v>920</v>
      </c>
      <c r="AJ35" s="13">
        <f>AJ17-AJ53</f>
        <v>2104</v>
      </c>
      <c r="AK35" s="36">
        <f t="shared" ref="AK35:AL35" si="47">AK17-AK53</f>
        <v>374</v>
      </c>
      <c r="AL35" s="36">
        <f t="shared" si="47"/>
        <v>341</v>
      </c>
      <c r="AM35" s="36">
        <f t="shared" ref="AM35" si="48">AM17-AM53</f>
        <v>299</v>
      </c>
    </row>
    <row r="36" spans="1:39">
      <c r="A36" s="35" t="s">
        <v>106</v>
      </c>
      <c r="B36" s="38">
        <v>9085</v>
      </c>
      <c r="C36" s="38">
        <v>15607</v>
      </c>
      <c r="D36" s="38">
        <v>11439</v>
      </c>
      <c r="E36" s="38">
        <v>23305</v>
      </c>
      <c r="F36" s="17">
        <v>59436</v>
      </c>
      <c r="G36" s="38">
        <v>13329</v>
      </c>
      <c r="H36" s="38">
        <v>19691</v>
      </c>
      <c r="I36" s="38">
        <v>27892</v>
      </c>
      <c r="J36" s="38">
        <v>27520</v>
      </c>
      <c r="K36" s="17">
        <v>88432</v>
      </c>
      <c r="L36" s="38">
        <v>24497</v>
      </c>
      <c r="M36" s="38">
        <v>21378</v>
      </c>
      <c r="N36" s="38">
        <v>21848</v>
      </c>
      <c r="O36" s="38">
        <v>26222</v>
      </c>
      <c r="P36" s="17">
        <v>93945</v>
      </c>
      <c r="Q36" s="38">
        <v>12699</v>
      </c>
      <c r="R36" s="38">
        <v>15471</v>
      </c>
      <c r="S36" s="38">
        <v>20249</v>
      </c>
      <c r="T36" s="38">
        <f t="shared" ref="T36:AH36" si="49">SUM(T32:T35)</f>
        <v>26250.5</v>
      </c>
      <c r="U36" s="17">
        <f t="shared" si="49"/>
        <v>74671</v>
      </c>
      <c r="V36" s="38">
        <f t="shared" si="49"/>
        <v>14505</v>
      </c>
      <c r="W36" s="38">
        <f t="shared" si="49"/>
        <v>14845</v>
      </c>
      <c r="X36" s="38">
        <f t="shared" si="49"/>
        <v>20517</v>
      </c>
      <c r="Y36" s="38">
        <f t="shared" si="49"/>
        <v>32740</v>
      </c>
      <c r="Z36" s="17">
        <f t="shared" si="49"/>
        <v>82608</v>
      </c>
      <c r="AA36" s="38">
        <f t="shared" si="49"/>
        <v>17039.199999999986</v>
      </c>
      <c r="AB36" s="38">
        <f t="shared" si="49"/>
        <v>19465.857900000003</v>
      </c>
      <c r="AC36" s="38">
        <f t="shared" si="49"/>
        <v>19213.5</v>
      </c>
      <c r="AD36" s="38">
        <f t="shared" si="49"/>
        <v>37742.359600000003</v>
      </c>
      <c r="AE36" s="17">
        <f t="shared" si="49"/>
        <v>93460.917499999981</v>
      </c>
      <c r="AF36" s="38">
        <f t="shared" si="49"/>
        <v>10367.5</v>
      </c>
      <c r="AG36" s="38">
        <f t="shared" si="49"/>
        <v>4383</v>
      </c>
      <c r="AH36" s="38">
        <f t="shared" si="49"/>
        <v>14277</v>
      </c>
      <c r="AI36" s="38">
        <f t="shared" ref="AI36:AK36" si="50">SUM(AI32:AI35)</f>
        <v>22773.5</v>
      </c>
      <c r="AJ36" s="17">
        <f t="shared" si="50"/>
        <v>51801</v>
      </c>
      <c r="AK36" s="38">
        <f t="shared" si="50"/>
        <v>9926</v>
      </c>
      <c r="AL36" s="38">
        <f t="shared" ref="AL36:AM36" si="51">SUM(AL32:AL35)</f>
        <v>12590</v>
      </c>
      <c r="AM36" s="38">
        <f t="shared" si="51"/>
        <v>12798</v>
      </c>
    </row>
    <row r="37" spans="1:39" ht="11.1" customHeight="1">
      <c r="A37" s="40"/>
      <c r="B37" s="36"/>
      <c r="C37" s="36"/>
      <c r="D37" s="36"/>
      <c r="E37" s="36"/>
      <c r="F37" s="13"/>
      <c r="G37" s="36"/>
      <c r="H37" s="36"/>
      <c r="I37" s="36"/>
      <c r="J37" s="36"/>
      <c r="K37" s="13"/>
      <c r="L37" s="36"/>
      <c r="M37" s="36"/>
      <c r="N37" s="36"/>
      <c r="O37" s="36"/>
      <c r="P37" s="13"/>
      <c r="Q37" s="36"/>
      <c r="R37" s="36"/>
      <c r="S37" s="36"/>
      <c r="T37" s="36"/>
      <c r="U37" s="13"/>
      <c r="V37" s="36"/>
      <c r="W37" s="36"/>
      <c r="X37" s="36"/>
      <c r="Y37" s="36"/>
      <c r="Z37" s="13"/>
      <c r="AA37" s="36"/>
      <c r="AB37" s="36"/>
      <c r="AC37" s="36"/>
      <c r="AD37" s="36"/>
      <c r="AE37" s="13"/>
      <c r="AF37" s="36"/>
      <c r="AG37" s="36"/>
      <c r="AH37" s="36"/>
      <c r="AI37" s="36"/>
      <c r="AJ37" s="13"/>
      <c r="AK37" s="36"/>
      <c r="AL37" s="36"/>
      <c r="AM37" s="36"/>
    </row>
    <row r="38" spans="1:39">
      <c r="A38" s="35" t="s">
        <v>109</v>
      </c>
      <c r="B38" s="42">
        <v>0</v>
      </c>
      <c r="C38" s="42">
        <v>0</v>
      </c>
      <c r="D38" s="42">
        <v>0</v>
      </c>
      <c r="E38" s="42">
        <v>0</v>
      </c>
      <c r="F38" s="29">
        <v>0</v>
      </c>
      <c r="G38" s="42">
        <v>0</v>
      </c>
      <c r="H38" s="42">
        <v>0</v>
      </c>
      <c r="I38" s="42">
        <v>0</v>
      </c>
      <c r="J38" s="42">
        <v>0</v>
      </c>
      <c r="K38" s="29">
        <v>0</v>
      </c>
      <c r="L38" s="42">
        <v>225</v>
      </c>
      <c r="M38" s="42">
        <v>380</v>
      </c>
      <c r="N38" s="42">
        <v>799</v>
      </c>
      <c r="O38" s="42">
        <v>1421</v>
      </c>
      <c r="P38" s="29">
        <v>2825</v>
      </c>
      <c r="Q38" s="42">
        <v>1617</v>
      </c>
      <c r="R38" s="42">
        <v>2494</v>
      </c>
      <c r="S38" s="42">
        <v>20829</v>
      </c>
      <c r="T38" s="42">
        <f t="shared" ref="T38:AH38" si="52">T20-T56</f>
        <v>15757</v>
      </c>
      <c r="U38" s="29">
        <f t="shared" si="52"/>
        <v>40697</v>
      </c>
      <c r="V38" s="42">
        <f t="shared" si="52"/>
        <v>2077</v>
      </c>
      <c r="W38" s="42">
        <f t="shared" si="52"/>
        <v>1210</v>
      </c>
      <c r="X38" s="42">
        <f t="shared" si="52"/>
        <v>1573</v>
      </c>
      <c r="Y38" s="42">
        <f t="shared" si="52"/>
        <v>1259</v>
      </c>
      <c r="Z38" s="29">
        <f t="shared" si="52"/>
        <v>6119</v>
      </c>
      <c r="AA38" s="42">
        <f t="shared" si="52"/>
        <v>215</v>
      </c>
      <c r="AB38" s="42">
        <f t="shared" si="52"/>
        <v>197</v>
      </c>
      <c r="AC38" s="42">
        <f t="shared" si="52"/>
        <v>55</v>
      </c>
      <c r="AD38" s="42">
        <f t="shared" si="52"/>
        <v>181.00000000000011</v>
      </c>
      <c r="AE38" s="29">
        <f t="shared" si="52"/>
        <v>648</v>
      </c>
      <c r="AF38" s="42">
        <f t="shared" si="52"/>
        <v>117.33037999999999</v>
      </c>
      <c r="AG38" s="42">
        <f t="shared" si="52"/>
        <v>119.73039000000006</v>
      </c>
      <c r="AH38" s="42">
        <f t="shared" si="52"/>
        <v>6</v>
      </c>
      <c r="AI38" s="42">
        <f t="shared" ref="AI38:AK38" si="53">AI20-AI56</f>
        <v>104.93922999999972</v>
      </c>
      <c r="AJ38" s="29">
        <f t="shared" si="53"/>
        <v>348</v>
      </c>
      <c r="AK38" s="42">
        <f t="shared" si="53"/>
        <v>210</v>
      </c>
      <c r="AL38" s="42">
        <f t="shared" ref="AL38:AM38" si="54">AL20-AL56</f>
        <v>14</v>
      </c>
      <c r="AM38" s="42">
        <f t="shared" si="54"/>
        <v>49</v>
      </c>
    </row>
    <row r="39" spans="1:39" ht="9" customHeight="1">
      <c r="A39" s="35"/>
      <c r="B39" s="39"/>
      <c r="C39" s="39"/>
      <c r="D39" s="39"/>
      <c r="E39" s="39"/>
      <c r="F39" s="24"/>
      <c r="G39" s="39"/>
      <c r="H39" s="39"/>
      <c r="I39" s="39"/>
      <c r="J39" s="39"/>
      <c r="K39" s="24"/>
      <c r="L39" s="39"/>
      <c r="M39" s="39"/>
      <c r="N39" s="39"/>
      <c r="O39" s="39"/>
      <c r="P39" s="24"/>
      <c r="Q39" s="39"/>
      <c r="R39" s="39"/>
      <c r="S39" s="39"/>
      <c r="T39" s="39"/>
      <c r="U39" s="24"/>
      <c r="V39" s="39"/>
      <c r="W39" s="39"/>
      <c r="X39" s="39"/>
      <c r="Y39" s="39"/>
      <c r="Z39" s="24"/>
      <c r="AA39" s="39"/>
      <c r="AB39" s="39"/>
      <c r="AC39" s="39"/>
      <c r="AD39" s="39"/>
      <c r="AE39" s="24"/>
      <c r="AF39" s="39"/>
      <c r="AG39" s="39"/>
      <c r="AH39" s="39"/>
      <c r="AI39" s="39"/>
      <c r="AJ39" s="24"/>
      <c r="AK39" s="39"/>
      <c r="AL39" s="39"/>
      <c r="AM39" s="39"/>
    </row>
    <row r="40" spans="1:39">
      <c r="A40" s="35" t="s">
        <v>110</v>
      </c>
      <c r="B40" s="42">
        <v>5452</v>
      </c>
      <c r="C40" s="42">
        <v>6347</v>
      </c>
      <c r="D40" s="42">
        <v>5210</v>
      </c>
      <c r="E40" s="42">
        <v>5242</v>
      </c>
      <c r="F40" s="29">
        <v>22251</v>
      </c>
      <c r="G40" s="42">
        <v>5165</v>
      </c>
      <c r="H40" s="42">
        <v>5788</v>
      </c>
      <c r="I40" s="42">
        <v>3547</v>
      </c>
      <c r="J40" s="42">
        <v>4245</v>
      </c>
      <c r="K40" s="29">
        <v>18745</v>
      </c>
      <c r="L40" s="42">
        <v>4421</v>
      </c>
      <c r="M40" s="42">
        <v>4715</v>
      </c>
      <c r="N40" s="42">
        <v>5062</v>
      </c>
      <c r="O40" s="42">
        <v>7686</v>
      </c>
      <c r="P40" s="29">
        <v>21884</v>
      </c>
      <c r="Q40" s="42">
        <v>7646</v>
      </c>
      <c r="R40" s="42">
        <v>4347</v>
      </c>
      <c r="S40" s="42">
        <v>3776</v>
      </c>
      <c r="T40" s="42">
        <f t="shared" ref="T40:AH40" si="55">T22-T58</f>
        <v>4214</v>
      </c>
      <c r="U40" s="29">
        <f t="shared" si="55"/>
        <v>19982</v>
      </c>
      <c r="V40" s="42">
        <f t="shared" si="55"/>
        <v>4320</v>
      </c>
      <c r="W40" s="42">
        <f t="shared" si="55"/>
        <v>3896</v>
      </c>
      <c r="X40" s="42">
        <f t="shared" si="55"/>
        <v>3670</v>
      </c>
      <c r="Y40" s="42">
        <f t="shared" si="55"/>
        <v>3328</v>
      </c>
      <c r="Z40" s="29">
        <f t="shared" si="55"/>
        <v>15212</v>
      </c>
      <c r="AA40" s="42">
        <f t="shared" si="55"/>
        <v>3519.4</v>
      </c>
      <c r="AB40" s="42">
        <f t="shared" si="55"/>
        <v>4027.1374099999994</v>
      </c>
      <c r="AC40" s="42">
        <f t="shared" si="55"/>
        <v>4122</v>
      </c>
      <c r="AD40" s="42">
        <f t="shared" si="55"/>
        <v>5314.8625899999997</v>
      </c>
      <c r="AE40" s="29">
        <f t="shared" si="55"/>
        <v>16983.399999999998</v>
      </c>
      <c r="AF40" s="42">
        <f t="shared" si="55"/>
        <v>5556.5</v>
      </c>
      <c r="AG40" s="42">
        <f t="shared" si="55"/>
        <v>5100</v>
      </c>
      <c r="AH40" s="42">
        <f t="shared" si="55"/>
        <v>8373</v>
      </c>
      <c r="AI40" s="42">
        <f t="shared" ref="AI40:AK40" si="56">AI22-AI58</f>
        <v>2409.5</v>
      </c>
      <c r="AJ40" s="29">
        <f t="shared" si="56"/>
        <v>21439</v>
      </c>
      <c r="AK40" s="42">
        <f t="shared" si="56"/>
        <v>1168</v>
      </c>
      <c r="AL40" s="42">
        <f t="shared" ref="AL40:AM40" si="57">AL22-AL58</f>
        <v>1744</v>
      </c>
      <c r="AM40" s="42">
        <f t="shared" si="57"/>
        <v>1599</v>
      </c>
    </row>
    <row r="41" spans="1:39">
      <c r="A41" s="35"/>
      <c r="B41" s="39"/>
      <c r="C41" s="39"/>
      <c r="D41" s="39"/>
      <c r="E41" s="39"/>
      <c r="F41" s="24"/>
      <c r="G41" s="39"/>
      <c r="H41" s="39"/>
      <c r="I41" s="39"/>
      <c r="J41" s="39"/>
      <c r="K41" s="24"/>
      <c r="L41" s="39"/>
      <c r="M41" s="39"/>
      <c r="N41" s="39"/>
      <c r="O41" s="39"/>
      <c r="P41" s="24"/>
      <c r="Q41" s="39"/>
      <c r="R41" s="39"/>
      <c r="S41" s="39"/>
      <c r="T41" s="39"/>
      <c r="U41" s="24"/>
      <c r="V41" s="39"/>
      <c r="W41" s="39"/>
      <c r="X41" s="39"/>
      <c r="Y41" s="39"/>
      <c r="Z41" s="24"/>
      <c r="AA41" s="39"/>
      <c r="AB41" s="39"/>
      <c r="AC41" s="39"/>
      <c r="AD41" s="39"/>
      <c r="AE41" s="24"/>
      <c r="AF41" s="39"/>
      <c r="AG41" s="39"/>
      <c r="AH41" s="39"/>
      <c r="AI41" s="39"/>
      <c r="AJ41" s="24"/>
      <c r="AK41" s="39"/>
      <c r="AL41" s="39"/>
      <c r="AM41" s="39"/>
    </row>
    <row r="42" spans="1:39">
      <c r="A42" s="43" t="s">
        <v>12</v>
      </c>
      <c r="B42" s="44">
        <v>21789</v>
      </c>
      <c r="C42" s="44">
        <v>31351</v>
      </c>
      <c r="D42" s="44">
        <v>25300</v>
      </c>
      <c r="E42" s="44">
        <v>38713</v>
      </c>
      <c r="F42" s="34">
        <v>117153</v>
      </c>
      <c r="G42" s="44">
        <v>26230</v>
      </c>
      <c r="H42" s="44">
        <v>38125</v>
      </c>
      <c r="I42" s="44">
        <v>42712</v>
      </c>
      <c r="J42" s="44">
        <v>47450</v>
      </c>
      <c r="K42" s="34">
        <v>154517</v>
      </c>
      <c r="L42" s="44">
        <v>39952</v>
      </c>
      <c r="M42" s="44">
        <v>41466</v>
      </c>
      <c r="N42" s="44">
        <v>41651</v>
      </c>
      <c r="O42" s="44">
        <v>51587</v>
      </c>
      <c r="P42" s="34">
        <v>174656</v>
      </c>
      <c r="Q42" s="44">
        <v>32886</v>
      </c>
      <c r="R42" s="44">
        <v>38299</v>
      </c>
      <c r="S42" s="44">
        <v>58932</v>
      </c>
      <c r="T42" s="44">
        <f t="shared" ref="T42:AH42" si="58">T30+T36+T38+T40</f>
        <v>65402.5</v>
      </c>
      <c r="U42" s="34">
        <f t="shared" si="58"/>
        <v>195521</v>
      </c>
      <c r="V42" s="44">
        <f t="shared" si="58"/>
        <v>34292</v>
      </c>
      <c r="W42" s="44">
        <f t="shared" si="58"/>
        <v>37941</v>
      </c>
      <c r="X42" s="44">
        <f t="shared" si="58"/>
        <v>39917</v>
      </c>
      <c r="Y42" s="44">
        <f t="shared" si="58"/>
        <v>54324</v>
      </c>
      <c r="Z42" s="34">
        <f t="shared" si="58"/>
        <v>166474</v>
      </c>
      <c r="AA42" s="44">
        <f t="shared" si="58"/>
        <v>35057.599999999984</v>
      </c>
      <c r="AB42" s="44">
        <f t="shared" si="58"/>
        <v>45244.217830000009</v>
      </c>
      <c r="AC42" s="44">
        <f t="shared" si="58"/>
        <v>39270</v>
      </c>
      <c r="AD42" s="44">
        <f t="shared" si="58"/>
        <v>61920.499669999997</v>
      </c>
      <c r="AE42" s="34">
        <f t="shared" si="58"/>
        <v>181492.31749999998</v>
      </c>
      <c r="AF42" s="44">
        <f t="shared" si="58"/>
        <v>29816.420429999998</v>
      </c>
      <c r="AG42" s="44">
        <f t="shared" si="58"/>
        <v>16542.730390000001</v>
      </c>
      <c r="AH42" s="44">
        <f t="shared" si="58"/>
        <v>33427</v>
      </c>
      <c r="AI42" s="44">
        <f t="shared" ref="AI42:AK42" si="59">AI30+AI36+AI38+AI40</f>
        <v>35676.849179999997</v>
      </c>
      <c r="AJ42" s="34">
        <f t="shared" si="59"/>
        <v>115463</v>
      </c>
      <c r="AK42" s="44">
        <f t="shared" si="59"/>
        <v>21473</v>
      </c>
      <c r="AL42" s="44">
        <f t="shared" ref="AL42:AM42" si="60">AL30+AL36+AL38+AL40</f>
        <v>25352</v>
      </c>
      <c r="AM42" s="44">
        <f t="shared" si="60"/>
        <v>29115</v>
      </c>
    </row>
    <row r="43" spans="1:39" ht="20.100000000000001" customHeight="1">
      <c r="A43" s="11" t="s">
        <v>64</v>
      </c>
      <c r="B43" s="15"/>
      <c r="C43" s="15"/>
      <c r="D43" s="15"/>
      <c r="E43" s="15"/>
      <c r="F43" s="13"/>
      <c r="G43" s="15"/>
      <c r="H43" s="15"/>
      <c r="I43" s="15"/>
      <c r="J43" s="15"/>
      <c r="K43" s="13"/>
      <c r="L43" s="15"/>
      <c r="M43" s="15"/>
      <c r="N43" s="15"/>
      <c r="O43" s="15"/>
      <c r="P43" s="13"/>
      <c r="Q43" s="15"/>
      <c r="R43" s="15"/>
      <c r="S43" s="15"/>
      <c r="T43" s="15"/>
      <c r="U43" s="13"/>
      <c r="V43" s="15"/>
      <c r="W43" s="15"/>
      <c r="X43" s="15"/>
      <c r="Y43" s="15"/>
      <c r="Z43" s="13"/>
      <c r="AA43" s="15"/>
      <c r="AB43" s="15"/>
      <c r="AC43" s="15"/>
      <c r="AD43" s="15"/>
      <c r="AE43" s="13"/>
      <c r="AF43" s="15"/>
      <c r="AG43" s="15"/>
      <c r="AH43" s="15"/>
      <c r="AI43" s="15"/>
      <c r="AJ43" s="13"/>
      <c r="AK43" s="15"/>
      <c r="AL43" s="15"/>
      <c r="AM43" s="15"/>
    </row>
    <row r="44" spans="1:39" ht="9.6" customHeight="1">
      <c r="A44" s="11"/>
      <c r="B44" s="15"/>
      <c r="C44" s="15"/>
      <c r="D44" s="15"/>
      <c r="E44" s="15"/>
      <c r="F44" s="13"/>
      <c r="G44" s="15"/>
      <c r="H44" s="15"/>
      <c r="I44" s="15"/>
      <c r="J44" s="15"/>
      <c r="K44" s="13"/>
      <c r="L44" s="15"/>
      <c r="M44" s="15"/>
      <c r="N44" s="15"/>
      <c r="O44" s="15"/>
      <c r="P44" s="13"/>
      <c r="Q44" s="15"/>
      <c r="R44" s="15"/>
      <c r="S44" s="15"/>
      <c r="T44" s="15"/>
      <c r="U44" s="13"/>
      <c r="V44" s="15"/>
      <c r="W44" s="15"/>
      <c r="X44" s="15"/>
      <c r="Y44" s="15"/>
      <c r="Z44" s="13"/>
      <c r="AA44" s="15"/>
      <c r="AB44" s="15"/>
      <c r="AC44" s="15"/>
      <c r="AD44" s="15"/>
      <c r="AE44" s="13"/>
      <c r="AF44" s="15"/>
      <c r="AG44" s="15"/>
      <c r="AH44" s="15"/>
      <c r="AI44" s="15"/>
      <c r="AJ44" s="13"/>
      <c r="AK44" s="15"/>
      <c r="AL44" s="15"/>
      <c r="AM44" s="15"/>
    </row>
    <row r="45" spans="1:39" ht="16.5" customHeight="1">
      <c r="A45" s="12" t="s">
        <v>10</v>
      </c>
      <c r="B45" s="25">
        <v>11074</v>
      </c>
      <c r="C45" s="25">
        <v>18634</v>
      </c>
      <c r="D45" s="25">
        <v>13469</v>
      </c>
      <c r="E45" s="25">
        <v>19745</v>
      </c>
      <c r="F45" s="13">
        <v>62922</v>
      </c>
      <c r="G45" s="25">
        <v>13225</v>
      </c>
      <c r="H45" s="25">
        <v>28488</v>
      </c>
      <c r="I45" s="25">
        <v>13929</v>
      </c>
      <c r="J45" s="25">
        <v>22003</v>
      </c>
      <c r="K45" s="13">
        <v>77645</v>
      </c>
      <c r="L45" s="25">
        <v>22823</v>
      </c>
      <c r="M45" s="25">
        <v>17127</v>
      </c>
      <c r="N45" s="25">
        <v>12448</v>
      </c>
      <c r="O45" s="25">
        <v>16798</v>
      </c>
      <c r="P45" s="13">
        <v>69196</v>
      </c>
      <c r="Q45" s="25">
        <v>17467</v>
      </c>
      <c r="R45" s="25">
        <v>16998</v>
      </c>
      <c r="S45" s="25">
        <v>18114</v>
      </c>
      <c r="T45" s="25">
        <v>19211</v>
      </c>
      <c r="U45" s="13">
        <v>71789</v>
      </c>
      <c r="V45" s="25">
        <v>18782</v>
      </c>
      <c r="W45" s="25">
        <v>24280</v>
      </c>
      <c r="X45" s="25">
        <v>14461</v>
      </c>
      <c r="Y45" s="25">
        <v>15250</v>
      </c>
      <c r="Z45" s="13">
        <f>SUM(V45:Y45)</f>
        <v>72773</v>
      </c>
      <c r="AA45" s="253">
        <v>19775</v>
      </c>
      <c r="AB45" s="253">
        <v>23961</v>
      </c>
      <c r="AC45" s="253">
        <v>17866</v>
      </c>
      <c r="AD45" s="253">
        <v>16990</v>
      </c>
      <c r="AE45" s="13">
        <f>SUM(AA45:AD45)</f>
        <v>78592</v>
      </c>
      <c r="AF45" s="25">
        <v>4443</v>
      </c>
      <c r="AG45" s="25">
        <v>-30</v>
      </c>
      <c r="AH45" s="253">
        <v>3079</v>
      </c>
      <c r="AI45" s="253">
        <v>6239</v>
      </c>
      <c r="AJ45" s="13">
        <f>SUM(AF45:AI45)</f>
        <v>13731</v>
      </c>
      <c r="AK45" s="253">
        <v>8251</v>
      </c>
      <c r="AL45" s="253">
        <v>6861</v>
      </c>
      <c r="AM45" s="253">
        <v>7293</v>
      </c>
    </row>
    <row r="46" spans="1:39" ht="16.5" customHeight="1">
      <c r="A46" s="12" t="s">
        <v>65</v>
      </c>
      <c r="B46" s="25">
        <v>7184</v>
      </c>
      <c r="C46" s="25">
        <v>12875</v>
      </c>
      <c r="D46" s="25">
        <v>8876</v>
      </c>
      <c r="E46" s="25">
        <v>13456</v>
      </c>
      <c r="F46" s="13">
        <v>42391</v>
      </c>
      <c r="G46" s="25">
        <v>9930</v>
      </c>
      <c r="H46" s="25">
        <v>23324</v>
      </c>
      <c r="I46" s="25">
        <v>11615</v>
      </c>
      <c r="J46" s="25">
        <v>18631</v>
      </c>
      <c r="K46" s="13">
        <v>63500</v>
      </c>
      <c r="L46" s="25">
        <v>17489</v>
      </c>
      <c r="M46" s="25">
        <v>14791</v>
      </c>
      <c r="N46" s="25">
        <v>9340</v>
      </c>
      <c r="O46" s="25">
        <v>13085</v>
      </c>
      <c r="P46" s="13">
        <v>54705</v>
      </c>
      <c r="Q46" s="25">
        <v>10250</v>
      </c>
      <c r="R46" s="25">
        <v>13668</v>
      </c>
      <c r="S46" s="25">
        <v>9351</v>
      </c>
      <c r="T46" s="25">
        <v>14066</v>
      </c>
      <c r="U46" s="13">
        <v>47337</v>
      </c>
      <c r="V46" s="25">
        <v>12740</v>
      </c>
      <c r="W46" s="25">
        <v>18621</v>
      </c>
      <c r="X46" s="25">
        <v>8081</v>
      </c>
      <c r="Y46" s="25">
        <v>9415</v>
      </c>
      <c r="Z46" s="13">
        <v>48856</v>
      </c>
      <c r="AA46" s="250">
        <v>11935</v>
      </c>
      <c r="AB46" s="250">
        <v>19318</v>
      </c>
      <c r="AC46" s="250">
        <v>9524</v>
      </c>
      <c r="AD46" s="250">
        <v>7669</v>
      </c>
      <c r="AE46" s="13">
        <f>SUM(AA46:AD46)</f>
        <v>48446</v>
      </c>
      <c r="AF46" s="25">
        <v>-1618</v>
      </c>
      <c r="AG46" s="25">
        <v>-6501</v>
      </c>
      <c r="AH46" s="253">
        <v>-2491</v>
      </c>
      <c r="AI46" s="253">
        <v>1110</v>
      </c>
      <c r="AJ46" s="13">
        <f>SUM(AF46:AI46)</f>
        <v>-9500</v>
      </c>
      <c r="AK46" s="250">
        <v>1883</v>
      </c>
      <c r="AL46" s="250">
        <v>1790</v>
      </c>
      <c r="AM46" s="253">
        <v>3626</v>
      </c>
    </row>
    <row r="47" spans="1:39" ht="16.5" customHeight="1">
      <c r="A47" s="14" t="s">
        <v>66</v>
      </c>
      <c r="B47" s="25">
        <v>671</v>
      </c>
      <c r="C47" s="25">
        <v>585</v>
      </c>
      <c r="D47" s="25">
        <v>570</v>
      </c>
      <c r="E47" s="25">
        <v>1321</v>
      </c>
      <c r="F47" s="13">
        <v>3147</v>
      </c>
      <c r="G47" s="25">
        <v>654</v>
      </c>
      <c r="H47" s="25">
        <v>819</v>
      </c>
      <c r="I47" s="25">
        <v>521</v>
      </c>
      <c r="J47" s="25">
        <v>1906</v>
      </c>
      <c r="K47" s="13">
        <v>3900</v>
      </c>
      <c r="L47" s="25">
        <v>1187</v>
      </c>
      <c r="M47" s="25">
        <v>1211</v>
      </c>
      <c r="N47" s="25">
        <v>779</v>
      </c>
      <c r="O47" s="25">
        <v>1467</v>
      </c>
      <c r="P47" s="13">
        <v>4644</v>
      </c>
      <c r="Q47" s="25">
        <v>688</v>
      </c>
      <c r="R47" s="25">
        <v>790</v>
      </c>
      <c r="S47" s="25">
        <v>1094</v>
      </c>
      <c r="T47" s="25">
        <v>1317</v>
      </c>
      <c r="U47" s="13">
        <v>3890</v>
      </c>
      <c r="V47" s="25">
        <v>0</v>
      </c>
      <c r="W47" s="25">
        <v>0</v>
      </c>
      <c r="X47" s="25">
        <v>0</v>
      </c>
      <c r="Y47" s="25">
        <v>0</v>
      </c>
      <c r="Z47" s="13">
        <v>0</v>
      </c>
      <c r="AA47" s="202">
        <v>0</v>
      </c>
      <c r="AB47" s="202">
        <v>0</v>
      </c>
      <c r="AC47" s="202">
        <v>0</v>
      </c>
      <c r="AD47" s="202">
        <v>0</v>
      </c>
      <c r="AE47" s="13">
        <f>SUM(AA47:AD47)</f>
        <v>0</v>
      </c>
      <c r="AF47" s="25">
        <v>0</v>
      </c>
      <c r="AG47" s="25">
        <v>0</v>
      </c>
      <c r="AH47" s="253">
        <v>0</v>
      </c>
      <c r="AI47" s="253">
        <v>0</v>
      </c>
      <c r="AJ47" s="13">
        <f>SUM(AF47:AI47)</f>
        <v>0</v>
      </c>
      <c r="AK47" s="202">
        <v>0</v>
      </c>
      <c r="AL47" s="202">
        <v>0</v>
      </c>
      <c r="AM47" s="253">
        <v>0</v>
      </c>
    </row>
    <row r="48" spans="1:39">
      <c r="A48" s="11" t="s">
        <v>105</v>
      </c>
      <c r="B48" s="16">
        <v>18929</v>
      </c>
      <c r="C48" s="16">
        <v>32094</v>
      </c>
      <c r="D48" s="16">
        <v>22915</v>
      </c>
      <c r="E48" s="16">
        <v>34522</v>
      </c>
      <c r="F48" s="17">
        <v>108460</v>
      </c>
      <c r="G48" s="16">
        <v>23809</v>
      </c>
      <c r="H48" s="16">
        <v>52631</v>
      </c>
      <c r="I48" s="16">
        <v>26065</v>
      </c>
      <c r="J48" s="16">
        <v>42540</v>
      </c>
      <c r="K48" s="17">
        <v>145045</v>
      </c>
      <c r="L48" s="16">
        <v>41499</v>
      </c>
      <c r="M48" s="16">
        <v>33129</v>
      </c>
      <c r="N48" s="16">
        <v>22567</v>
      </c>
      <c r="O48" s="16">
        <v>31350</v>
      </c>
      <c r="P48" s="17">
        <v>128545</v>
      </c>
      <c r="Q48" s="16">
        <v>28405</v>
      </c>
      <c r="R48" s="16">
        <v>31456</v>
      </c>
      <c r="S48" s="16">
        <v>28559</v>
      </c>
      <c r="T48" s="16">
        <f t="shared" ref="T48:AF48" si="61">SUM(T45:T47)</f>
        <v>34594</v>
      </c>
      <c r="U48" s="17">
        <f t="shared" si="61"/>
        <v>123016</v>
      </c>
      <c r="V48" s="16">
        <f t="shared" si="61"/>
        <v>31522</v>
      </c>
      <c r="W48" s="16">
        <f t="shared" si="61"/>
        <v>42901</v>
      </c>
      <c r="X48" s="16">
        <f t="shared" si="61"/>
        <v>22542</v>
      </c>
      <c r="Y48" s="16">
        <f t="shared" si="61"/>
        <v>24665</v>
      </c>
      <c r="Z48" s="17">
        <f t="shared" si="61"/>
        <v>121629</v>
      </c>
      <c r="AA48" s="16">
        <f t="shared" si="61"/>
        <v>31710</v>
      </c>
      <c r="AB48" s="16">
        <f t="shared" si="61"/>
        <v>43279</v>
      </c>
      <c r="AC48" s="251">
        <f>SUM(AC45:AC47)</f>
        <v>27390</v>
      </c>
      <c r="AD48" s="16">
        <f t="shared" si="61"/>
        <v>24659</v>
      </c>
      <c r="AE48" s="17">
        <f t="shared" si="61"/>
        <v>127038</v>
      </c>
      <c r="AF48" s="16">
        <f t="shared" si="61"/>
        <v>2825</v>
      </c>
      <c r="AG48" s="16">
        <f t="shared" ref="AG48:AH48" si="62">SUM(AG45:AG47)</f>
        <v>-6531</v>
      </c>
      <c r="AH48" s="251">
        <f t="shared" si="62"/>
        <v>588</v>
      </c>
      <c r="AI48" s="251">
        <f t="shared" ref="AI48:AK48" si="63">SUM(AI45:AI47)</f>
        <v>7349</v>
      </c>
      <c r="AJ48" s="17">
        <f t="shared" si="63"/>
        <v>4231</v>
      </c>
      <c r="AK48" s="16">
        <f t="shared" si="63"/>
        <v>10134</v>
      </c>
      <c r="AL48" s="16">
        <f t="shared" ref="AL48:AM48" si="64">SUM(AL45:AL47)</f>
        <v>8651</v>
      </c>
      <c r="AM48" s="251">
        <f t="shared" si="64"/>
        <v>10919</v>
      </c>
    </row>
    <row r="49" spans="1:41">
      <c r="A49" s="11"/>
      <c r="B49" s="22"/>
      <c r="C49" s="22"/>
      <c r="D49" s="22"/>
      <c r="E49" s="23"/>
      <c r="F49" s="24"/>
      <c r="G49" s="22"/>
      <c r="H49" s="22"/>
      <c r="I49" s="22"/>
      <c r="J49" s="23"/>
      <c r="K49" s="24"/>
      <c r="L49" s="22"/>
      <c r="M49" s="22"/>
      <c r="N49" s="22"/>
      <c r="O49" s="23"/>
      <c r="P49" s="24"/>
      <c r="Q49" s="22"/>
      <c r="R49" s="22"/>
      <c r="S49" s="22"/>
      <c r="T49" s="22"/>
      <c r="U49" s="24"/>
      <c r="V49" s="233"/>
      <c r="W49" s="22"/>
      <c r="X49" s="22"/>
      <c r="Y49" s="22"/>
      <c r="Z49" s="24"/>
      <c r="AA49" s="233"/>
      <c r="AB49" s="233"/>
      <c r="AC49" s="159"/>
      <c r="AD49" s="22"/>
      <c r="AE49" s="24"/>
      <c r="AF49" s="233"/>
      <c r="AG49" s="233"/>
      <c r="AH49" s="261"/>
      <c r="AI49" s="261"/>
      <c r="AJ49" s="24"/>
      <c r="AK49" s="233"/>
      <c r="AL49" s="233"/>
      <c r="AM49" s="261"/>
    </row>
    <row r="50" spans="1:41">
      <c r="A50" s="14" t="s">
        <v>67</v>
      </c>
      <c r="B50" s="99">
        <v>4102.8351999999995</v>
      </c>
      <c r="C50" s="99">
        <v>11003.24252</v>
      </c>
      <c r="D50" s="99">
        <v>7030.0452700000005</v>
      </c>
      <c r="E50" s="99">
        <v>22647.662379999998</v>
      </c>
      <c r="F50" s="50">
        <f>SUM(B50:E50)</f>
        <v>44783.785369999998</v>
      </c>
      <c r="G50" s="99">
        <v>7531</v>
      </c>
      <c r="H50" s="99">
        <v>12716</v>
      </c>
      <c r="I50" s="99">
        <v>12589</v>
      </c>
      <c r="J50" s="99">
        <v>22429</v>
      </c>
      <c r="K50" s="50">
        <f>SUM(G50:J50)</f>
        <v>55265</v>
      </c>
      <c r="L50" s="99">
        <v>6648</v>
      </c>
      <c r="M50" s="99">
        <v>12464</v>
      </c>
      <c r="N50" s="99">
        <v>15964</v>
      </c>
      <c r="O50" s="99">
        <v>20372</v>
      </c>
      <c r="P50" s="50">
        <f>SUM(L50:O50)</f>
        <v>55448</v>
      </c>
      <c r="Q50" s="99">
        <v>5741</v>
      </c>
      <c r="R50" s="99">
        <v>12263</v>
      </c>
      <c r="S50" s="99">
        <v>17768</v>
      </c>
      <c r="T50" s="99">
        <v>21962</v>
      </c>
      <c r="U50" s="50">
        <v>57734</v>
      </c>
      <c r="V50" s="99">
        <v>14292</v>
      </c>
      <c r="W50" s="99">
        <v>10133</v>
      </c>
      <c r="X50" s="99">
        <v>13064</v>
      </c>
      <c r="Y50" s="99">
        <v>22530</v>
      </c>
      <c r="Z50" s="50">
        <v>60019</v>
      </c>
      <c r="AA50" s="99">
        <v>7052</v>
      </c>
      <c r="AB50" s="113">
        <v>8019</v>
      </c>
      <c r="AC50" s="250">
        <v>11652</v>
      </c>
      <c r="AD50" s="99">
        <v>31445</v>
      </c>
      <c r="AE50" s="50">
        <f t="shared" ref="AE50:AE53" si="65">AA50+AB50+AC50+AD50</f>
        <v>58168</v>
      </c>
      <c r="AF50" s="99">
        <v>3176</v>
      </c>
      <c r="AG50" s="99">
        <v>2650</v>
      </c>
      <c r="AH50" s="155">
        <v>8671</v>
      </c>
      <c r="AI50" s="155">
        <v>10319</v>
      </c>
      <c r="AJ50" s="50">
        <f t="shared" ref="AJ50:AJ53" si="66">AF50+AG50+AH50+AI50</f>
        <v>24816</v>
      </c>
      <c r="AK50" s="99">
        <v>3012</v>
      </c>
      <c r="AL50" s="99">
        <v>10548</v>
      </c>
      <c r="AM50" s="155">
        <v>8086</v>
      </c>
    </row>
    <row r="51" spans="1:41">
      <c r="A51" s="12" t="s">
        <v>71</v>
      </c>
      <c r="B51" s="25">
        <v>98</v>
      </c>
      <c r="C51" s="25">
        <v>504</v>
      </c>
      <c r="D51" s="25">
        <v>504</v>
      </c>
      <c r="E51" s="25">
        <v>1219</v>
      </c>
      <c r="F51" s="13">
        <v>2325</v>
      </c>
      <c r="G51" s="25">
        <v>687</v>
      </c>
      <c r="H51" s="25">
        <v>745</v>
      </c>
      <c r="I51" s="25">
        <v>516</v>
      </c>
      <c r="J51" s="25">
        <v>2925</v>
      </c>
      <c r="K51" s="13">
        <v>4873</v>
      </c>
      <c r="L51" s="25">
        <v>504</v>
      </c>
      <c r="M51" s="25">
        <v>954</v>
      </c>
      <c r="N51" s="25">
        <v>1638</v>
      </c>
      <c r="O51" s="25">
        <v>2036</v>
      </c>
      <c r="P51" s="26">
        <v>5132</v>
      </c>
      <c r="Q51" s="25">
        <v>88</v>
      </c>
      <c r="R51" s="25">
        <v>176</v>
      </c>
      <c r="S51" s="25">
        <v>624</v>
      </c>
      <c r="T51" s="25">
        <v>1462</v>
      </c>
      <c r="U51" s="26">
        <v>2349</v>
      </c>
      <c r="V51" s="25">
        <v>0</v>
      </c>
      <c r="W51" s="25">
        <v>246</v>
      </c>
      <c r="X51" s="25">
        <v>529</v>
      </c>
      <c r="Y51" s="25">
        <v>1206</v>
      </c>
      <c r="Z51" s="13">
        <v>1982</v>
      </c>
      <c r="AA51" s="25">
        <v>295</v>
      </c>
      <c r="AB51" s="25">
        <v>870</v>
      </c>
      <c r="AC51" s="253">
        <v>136</v>
      </c>
      <c r="AD51" s="25">
        <v>1311.9865600000001</v>
      </c>
      <c r="AE51" s="13">
        <f t="shared" si="65"/>
        <v>2612.9865600000003</v>
      </c>
      <c r="AF51" s="25">
        <v>179</v>
      </c>
      <c r="AG51" s="25">
        <v>48</v>
      </c>
      <c r="AH51" s="253">
        <v>-117</v>
      </c>
      <c r="AI51" s="253">
        <v>419</v>
      </c>
      <c r="AJ51" s="13">
        <f t="shared" si="66"/>
        <v>529</v>
      </c>
      <c r="AK51" s="25">
        <v>156</v>
      </c>
      <c r="AL51" s="25">
        <v>347</v>
      </c>
      <c r="AM51" s="253">
        <v>280</v>
      </c>
    </row>
    <row r="52" spans="1:41">
      <c r="A52" s="14" t="s">
        <v>107</v>
      </c>
      <c r="B52" s="15">
        <v>3001.0345799999996</v>
      </c>
      <c r="C52" s="15">
        <v>2781.3595299999997</v>
      </c>
      <c r="D52" s="15">
        <v>3207.4749600000014</v>
      </c>
      <c r="E52" s="15">
        <v>3377.6862300000012</v>
      </c>
      <c r="F52" s="13">
        <v>12367.5553</v>
      </c>
      <c r="G52" s="15">
        <v>3281</v>
      </c>
      <c r="H52" s="15">
        <v>3089</v>
      </c>
      <c r="I52" s="15">
        <v>3521</v>
      </c>
      <c r="J52" s="15">
        <v>2810</v>
      </c>
      <c r="K52" s="13">
        <v>12701</v>
      </c>
      <c r="L52" s="15">
        <v>3439</v>
      </c>
      <c r="M52" s="15">
        <v>3370</v>
      </c>
      <c r="N52" s="15">
        <v>3399</v>
      </c>
      <c r="O52" s="15">
        <v>3452</v>
      </c>
      <c r="P52" s="13">
        <v>13660</v>
      </c>
      <c r="Q52" s="15">
        <v>4249</v>
      </c>
      <c r="R52" s="15">
        <v>4434</v>
      </c>
      <c r="S52" s="15">
        <v>4624</v>
      </c>
      <c r="T52" s="15">
        <v>4969</v>
      </c>
      <c r="U52" s="13">
        <v>18275</v>
      </c>
      <c r="V52" s="15">
        <v>6205</v>
      </c>
      <c r="W52" s="15">
        <v>5088</v>
      </c>
      <c r="X52" s="15">
        <v>5996</v>
      </c>
      <c r="Y52" s="15">
        <v>4702</v>
      </c>
      <c r="Z52" s="13">
        <v>21991</v>
      </c>
      <c r="AA52" s="15">
        <v>5281</v>
      </c>
      <c r="AB52" s="15">
        <v>5640</v>
      </c>
      <c r="AC52" s="69">
        <v>6125</v>
      </c>
      <c r="AD52" s="15">
        <v>5963.7959000000001</v>
      </c>
      <c r="AE52" s="13">
        <f t="shared" si="65"/>
        <v>23009.795900000001</v>
      </c>
      <c r="AF52" s="15">
        <v>758.5</v>
      </c>
      <c r="AG52" s="15">
        <v>-1908</v>
      </c>
      <c r="AH52" s="69">
        <v>794</v>
      </c>
      <c r="AI52" s="69">
        <v>3423.5</v>
      </c>
      <c r="AJ52" s="13">
        <f t="shared" si="66"/>
        <v>3068</v>
      </c>
      <c r="AK52" s="15">
        <v>3823</v>
      </c>
      <c r="AL52" s="15">
        <v>5075</v>
      </c>
      <c r="AM52" s="69">
        <v>6462</v>
      </c>
    </row>
    <row r="53" spans="1:41">
      <c r="A53" s="14" t="s">
        <v>108</v>
      </c>
      <c r="B53" s="15">
        <v>186.91399999999999</v>
      </c>
      <c r="C53" s="15">
        <v>605.50918999999999</v>
      </c>
      <c r="D53" s="15">
        <v>483.58886000000007</v>
      </c>
      <c r="E53" s="15">
        <v>198.60446000000002</v>
      </c>
      <c r="F53" s="13">
        <v>1474.6165099999998</v>
      </c>
      <c r="G53" s="15">
        <v>616</v>
      </c>
      <c r="H53" s="15">
        <v>417</v>
      </c>
      <c r="I53" s="15">
        <v>378</v>
      </c>
      <c r="J53" s="15">
        <v>694</v>
      </c>
      <c r="K53" s="13">
        <v>2105</v>
      </c>
      <c r="L53" s="15">
        <v>-32</v>
      </c>
      <c r="M53" s="15">
        <v>711</v>
      </c>
      <c r="N53" s="15">
        <v>314</v>
      </c>
      <c r="O53" s="15">
        <v>937</v>
      </c>
      <c r="P53" s="13">
        <v>1930</v>
      </c>
      <c r="Q53" s="15">
        <v>430</v>
      </c>
      <c r="R53" s="15">
        <v>405</v>
      </c>
      <c r="S53" s="15">
        <v>247</v>
      </c>
      <c r="T53" s="15">
        <v>883</v>
      </c>
      <c r="U53" s="13">
        <v>1965</v>
      </c>
      <c r="V53" s="15">
        <v>-45</v>
      </c>
      <c r="W53" s="15">
        <v>563</v>
      </c>
      <c r="X53" s="15">
        <v>581</v>
      </c>
      <c r="Y53" s="15">
        <v>707</v>
      </c>
      <c r="Z53" s="13">
        <v>1806</v>
      </c>
      <c r="AA53" s="15">
        <v>475</v>
      </c>
      <c r="AB53" s="15">
        <v>841</v>
      </c>
      <c r="AC53" s="69">
        <v>505</v>
      </c>
      <c r="AD53" s="15">
        <v>803</v>
      </c>
      <c r="AE53" s="13">
        <f t="shared" si="65"/>
        <v>2624</v>
      </c>
      <c r="AF53" s="15">
        <v>610</v>
      </c>
      <c r="AG53" s="15">
        <v>-564</v>
      </c>
      <c r="AH53" s="69">
        <v>31</v>
      </c>
      <c r="AI53" s="69">
        <v>-515</v>
      </c>
      <c r="AJ53" s="13">
        <f t="shared" si="66"/>
        <v>-438</v>
      </c>
      <c r="AK53" s="15">
        <v>63</v>
      </c>
      <c r="AL53" s="15">
        <v>142</v>
      </c>
      <c r="AM53" s="69">
        <v>64</v>
      </c>
    </row>
    <row r="54" spans="1:41">
      <c r="A54" s="11" t="s">
        <v>106</v>
      </c>
      <c r="B54" s="16">
        <v>7388.7837799999988</v>
      </c>
      <c r="C54" s="16">
        <v>14894.11124</v>
      </c>
      <c r="D54" s="16">
        <v>11225.109090000002</v>
      </c>
      <c r="E54" s="16">
        <v>27442.95307</v>
      </c>
      <c r="F54" s="17">
        <v>60950.957179999998</v>
      </c>
      <c r="G54" s="16">
        <v>12115</v>
      </c>
      <c r="H54" s="16">
        <v>16967</v>
      </c>
      <c r="I54" s="16">
        <v>17004</v>
      </c>
      <c r="J54" s="16">
        <v>28858</v>
      </c>
      <c r="K54" s="17">
        <v>74944</v>
      </c>
      <c r="L54" s="16">
        <v>10559</v>
      </c>
      <c r="M54" s="16">
        <v>17499</v>
      </c>
      <c r="N54" s="16">
        <v>21315</v>
      </c>
      <c r="O54" s="16">
        <v>26797</v>
      </c>
      <c r="P54" s="17">
        <v>76170</v>
      </c>
      <c r="Q54" s="16">
        <v>10508</v>
      </c>
      <c r="R54" s="16">
        <v>17278</v>
      </c>
      <c r="S54" s="16">
        <v>23263</v>
      </c>
      <c r="T54" s="16">
        <v>29276</v>
      </c>
      <c r="U54" s="17">
        <f t="shared" ref="U54:AH54" si="67">SUM(U50:U53)</f>
        <v>80323</v>
      </c>
      <c r="V54" s="16">
        <f t="shared" si="67"/>
        <v>20452</v>
      </c>
      <c r="W54" s="16">
        <f t="shared" si="67"/>
        <v>16030</v>
      </c>
      <c r="X54" s="16">
        <f t="shared" si="67"/>
        <v>20170</v>
      </c>
      <c r="Y54" s="16">
        <f t="shared" si="67"/>
        <v>29145</v>
      </c>
      <c r="Z54" s="17">
        <f t="shared" si="67"/>
        <v>85798</v>
      </c>
      <c r="AA54" s="16">
        <f t="shared" si="67"/>
        <v>13103</v>
      </c>
      <c r="AB54" s="16">
        <f t="shared" si="67"/>
        <v>15370</v>
      </c>
      <c r="AC54" s="251">
        <f t="shared" si="67"/>
        <v>18418</v>
      </c>
      <c r="AD54" s="16">
        <f t="shared" si="67"/>
        <v>39523.782460000002</v>
      </c>
      <c r="AE54" s="17">
        <f t="shared" si="67"/>
        <v>86414.782460000002</v>
      </c>
      <c r="AF54" s="251">
        <f t="shared" si="67"/>
        <v>4723.5</v>
      </c>
      <c r="AG54" s="251">
        <f t="shared" si="67"/>
        <v>226</v>
      </c>
      <c r="AH54" s="251">
        <f t="shared" si="67"/>
        <v>9379</v>
      </c>
      <c r="AI54" s="251">
        <f t="shared" ref="AI54:AK54" si="68">SUM(AI50:AI53)</f>
        <v>13646.5</v>
      </c>
      <c r="AJ54" s="17">
        <f t="shared" si="68"/>
        <v>27975</v>
      </c>
      <c r="AK54" s="16">
        <f t="shared" si="68"/>
        <v>7054</v>
      </c>
      <c r="AL54" s="16">
        <f t="shared" ref="AL54:AM54" si="69">SUM(AL50:AL53)</f>
        <v>16112</v>
      </c>
      <c r="AM54" s="251">
        <f t="shared" si="69"/>
        <v>14892</v>
      </c>
    </row>
    <row r="55" spans="1:41" ht="10.5" customHeight="1">
      <c r="A55" s="14"/>
      <c r="B55" s="15"/>
      <c r="C55" s="15"/>
      <c r="D55" s="15"/>
      <c r="E55" s="27"/>
      <c r="F55" s="13"/>
      <c r="G55" s="15"/>
      <c r="H55" s="15"/>
      <c r="I55" s="15"/>
      <c r="J55" s="27"/>
      <c r="K55" s="13"/>
      <c r="L55" s="15"/>
      <c r="M55" s="15"/>
      <c r="N55" s="15"/>
      <c r="O55" s="27"/>
      <c r="P55" s="13"/>
      <c r="Q55" s="15"/>
      <c r="R55" s="15"/>
      <c r="S55" s="15"/>
      <c r="T55" s="15"/>
      <c r="U55" s="13"/>
      <c r="V55" s="15"/>
      <c r="W55" s="15"/>
      <c r="X55" s="15"/>
      <c r="Y55" s="15"/>
      <c r="Z55" s="13"/>
      <c r="AA55" s="15"/>
      <c r="AB55" s="15"/>
      <c r="AC55" s="69"/>
      <c r="AD55" s="15"/>
      <c r="AE55" s="13"/>
      <c r="AF55" s="69"/>
      <c r="AG55" s="69"/>
      <c r="AH55" s="69"/>
      <c r="AI55" s="69"/>
      <c r="AJ55" s="13"/>
      <c r="AK55" s="15"/>
      <c r="AL55" s="15"/>
      <c r="AM55" s="69"/>
    </row>
    <row r="56" spans="1:41">
      <c r="A56" s="11" t="s">
        <v>109</v>
      </c>
      <c r="B56" s="28">
        <v>0</v>
      </c>
      <c r="C56" s="28">
        <v>0</v>
      </c>
      <c r="D56" s="28">
        <v>0</v>
      </c>
      <c r="E56" s="28">
        <v>0</v>
      </c>
      <c r="F56" s="29">
        <v>0</v>
      </c>
      <c r="G56" s="28">
        <v>0</v>
      </c>
      <c r="H56" s="28">
        <v>0</v>
      </c>
      <c r="I56" s="28">
        <v>0</v>
      </c>
      <c r="J56" s="28">
        <v>0</v>
      </c>
      <c r="K56" s="29">
        <v>0</v>
      </c>
      <c r="L56" s="28">
        <v>-225</v>
      </c>
      <c r="M56" s="28">
        <v>-352</v>
      </c>
      <c r="N56" s="28">
        <v>-284</v>
      </c>
      <c r="O56" s="28">
        <v>-1338</v>
      </c>
      <c r="P56" s="29">
        <v>-2199</v>
      </c>
      <c r="Q56" s="28">
        <v>-337</v>
      </c>
      <c r="R56" s="28">
        <v>-1183</v>
      </c>
      <c r="S56" s="28">
        <v>-11912</v>
      </c>
      <c r="T56" s="28">
        <v>-2744</v>
      </c>
      <c r="U56" s="29">
        <f>SUM(Q56:T56)</f>
        <v>-16176</v>
      </c>
      <c r="V56" s="28">
        <v>-1469</v>
      </c>
      <c r="W56" s="28">
        <v>1906</v>
      </c>
      <c r="X56" s="28">
        <v>-298</v>
      </c>
      <c r="Y56" s="28">
        <v>-489</v>
      </c>
      <c r="Z56" s="29">
        <f>SUM(V56:Y56)</f>
        <v>-350</v>
      </c>
      <c r="AA56" s="28">
        <v>619</v>
      </c>
      <c r="AB56" s="28">
        <v>281</v>
      </c>
      <c r="AC56" s="202">
        <v>541</v>
      </c>
      <c r="AD56" s="28">
        <v>665</v>
      </c>
      <c r="AE56" s="29">
        <f>AA56+AB56+AC56+AD56</f>
        <v>2106</v>
      </c>
      <c r="AF56" s="202">
        <v>360.8</v>
      </c>
      <c r="AG56" s="202">
        <v>512</v>
      </c>
      <c r="AH56" s="202">
        <v>372</v>
      </c>
      <c r="AI56" s="202">
        <v>633.20000000000005</v>
      </c>
      <c r="AJ56" s="29">
        <f>AF56+AG56+AH56+AI56</f>
        <v>1878</v>
      </c>
      <c r="AK56" s="28">
        <v>458</v>
      </c>
      <c r="AL56" s="28">
        <v>634</v>
      </c>
      <c r="AM56" s="202">
        <v>1189</v>
      </c>
    </row>
    <row r="57" spans="1:41" ht="7.5" customHeight="1">
      <c r="A57" s="11"/>
      <c r="B57" s="22"/>
      <c r="C57" s="22"/>
      <c r="D57" s="22"/>
      <c r="E57" s="23"/>
      <c r="F57" s="24"/>
      <c r="G57" s="22"/>
      <c r="H57" s="22"/>
      <c r="I57" s="22"/>
      <c r="J57" s="23"/>
      <c r="K57" s="24"/>
      <c r="L57" s="22"/>
      <c r="M57" s="22"/>
      <c r="N57" s="22"/>
      <c r="O57" s="23"/>
      <c r="P57" s="24"/>
      <c r="Q57" s="22"/>
      <c r="R57" s="22"/>
      <c r="S57" s="22"/>
      <c r="T57" s="22"/>
      <c r="U57" s="24"/>
      <c r="V57" s="22"/>
      <c r="W57" s="22"/>
      <c r="X57" s="22"/>
      <c r="Y57" s="22"/>
      <c r="Z57" s="29"/>
      <c r="AA57" s="22"/>
      <c r="AB57" s="22"/>
      <c r="AC57" s="159"/>
      <c r="AD57" s="22"/>
      <c r="AE57" s="29"/>
      <c r="AF57" s="159"/>
      <c r="AG57" s="159"/>
      <c r="AH57" s="159"/>
      <c r="AI57" s="159"/>
      <c r="AJ57" s="29"/>
      <c r="AK57" s="22"/>
      <c r="AL57" s="22"/>
      <c r="AM57" s="159"/>
    </row>
    <row r="58" spans="1:41">
      <c r="A58" s="11" t="s">
        <v>110</v>
      </c>
      <c r="B58" s="30">
        <v>90</v>
      </c>
      <c r="C58" s="30">
        <v>806</v>
      </c>
      <c r="D58" s="30">
        <v>1302</v>
      </c>
      <c r="E58" s="30">
        <v>1779</v>
      </c>
      <c r="F58" s="31">
        <v>3977</v>
      </c>
      <c r="G58" s="30">
        <v>57</v>
      </c>
      <c r="H58" s="30">
        <v>-563</v>
      </c>
      <c r="I58" s="30">
        <v>-680</v>
      </c>
      <c r="J58" s="30">
        <v>485</v>
      </c>
      <c r="K58" s="31">
        <v>-701</v>
      </c>
      <c r="L58" s="30">
        <v>343</v>
      </c>
      <c r="M58" s="30">
        <v>1</v>
      </c>
      <c r="N58" s="30">
        <v>1301</v>
      </c>
      <c r="O58" s="30">
        <v>-1483</v>
      </c>
      <c r="P58" s="31">
        <v>162</v>
      </c>
      <c r="Q58" s="30">
        <v>-2805</v>
      </c>
      <c r="R58" s="30">
        <v>1908</v>
      </c>
      <c r="S58" s="30">
        <v>-42</v>
      </c>
      <c r="T58" s="30">
        <v>-978</v>
      </c>
      <c r="U58" s="31">
        <f>SUM(Q58:T58)</f>
        <v>-1917</v>
      </c>
      <c r="V58" s="30">
        <v>187</v>
      </c>
      <c r="W58" s="30">
        <v>-433</v>
      </c>
      <c r="X58" s="30">
        <v>-223</v>
      </c>
      <c r="Y58" s="30">
        <v>1319</v>
      </c>
      <c r="Z58" s="29">
        <v>852</v>
      </c>
      <c r="AA58" s="30">
        <v>-292</v>
      </c>
      <c r="AB58" s="30">
        <v>623</v>
      </c>
      <c r="AC58" s="254">
        <v>771</v>
      </c>
      <c r="AD58" s="30">
        <v>-2489</v>
      </c>
      <c r="AE58" s="29">
        <f>AA58+AB58+AC58+AD58</f>
        <v>-1387</v>
      </c>
      <c r="AF58" s="30">
        <v>-2823.5</v>
      </c>
      <c r="AG58" s="30">
        <v>-1895</v>
      </c>
      <c r="AH58" s="254">
        <v>-6510</v>
      </c>
      <c r="AI58" s="254">
        <v>-1315.5</v>
      </c>
      <c r="AJ58" s="29">
        <f>AF58+AG58+AH58+AI58</f>
        <v>-12544</v>
      </c>
      <c r="AK58" s="30">
        <v>-365</v>
      </c>
      <c r="AL58" s="30">
        <v>206</v>
      </c>
      <c r="AM58" s="254">
        <f>416+71</f>
        <v>487</v>
      </c>
    </row>
    <row r="59" spans="1:41" ht="11.1" customHeight="1">
      <c r="A59" s="11"/>
      <c r="B59" s="22"/>
      <c r="C59" s="22"/>
      <c r="D59" s="22"/>
      <c r="E59" s="23"/>
      <c r="F59" s="24"/>
      <c r="G59" s="22"/>
      <c r="H59" s="22"/>
      <c r="I59" s="22"/>
      <c r="J59" s="23"/>
      <c r="K59" s="24"/>
      <c r="L59" s="22"/>
      <c r="M59" s="22"/>
      <c r="N59" s="22"/>
      <c r="O59" s="23"/>
      <c r="P59" s="24"/>
      <c r="Q59" s="22"/>
      <c r="R59" s="22"/>
      <c r="S59" s="22"/>
      <c r="T59" s="22"/>
      <c r="U59" s="24"/>
      <c r="V59" s="22"/>
      <c r="W59" s="22"/>
      <c r="X59" s="22"/>
      <c r="Y59" s="22"/>
      <c r="Z59" s="24"/>
      <c r="AA59" s="22"/>
      <c r="AB59" s="22"/>
      <c r="AC59" s="159"/>
      <c r="AD59" s="22"/>
      <c r="AE59" s="24"/>
      <c r="AF59" s="22"/>
      <c r="AG59" s="22"/>
      <c r="AH59" s="159"/>
      <c r="AI59" s="159"/>
      <c r="AJ59" s="24"/>
      <c r="AK59" s="22"/>
      <c r="AL59" s="22"/>
      <c r="AM59" s="159"/>
    </row>
    <row r="60" spans="1:41">
      <c r="A60" s="45" t="s">
        <v>12</v>
      </c>
      <c r="B60" s="33">
        <v>26407.783779999998</v>
      </c>
      <c r="C60" s="33">
        <v>47794.111239999998</v>
      </c>
      <c r="D60" s="33">
        <v>35442.109089999998</v>
      </c>
      <c r="E60" s="33">
        <v>63743.953070000003</v>
      </c>
      <c r="F60" s="34">
        <v>173387.95718</v>
      </c>
      <c r="G60" s="33">
        <v>35981</v>
      </c>
      <c r="H60" s="33">
        <v>69035</v>
      </c>
      <c r="I60" s="33">
        <v>42389</v>
      </c>
      <c r="J60" s="33">
        <v>71883</v>
      </c>
      <c r="K60" s="34">
        <v>219288</v>
      </c>
      <c r="L60" s="33">
        <v>52176</v>
      </c>
      <c r="M60" s="33">
        <v>50277</v>
      </c>
      <c r="N60" s="33">
        <v>44899</v>
      </c>
      <c r="O60" s="33">
        <v>55326</v>
      </c>
      <c r="P60" s="34">
        <v>202678</v>
      </c>
      <c r="Q60" s="33">
        <v>35771</v>
      </c>
      <c r="R60" s="33">
        <v>49459</v>
      </c>
      <c r="S60" s="33">
        <v>39868</v>
      </c>
      <c r="T60" s="33">
        <f t="shared" ref="T60:AH60" si="70">T48+T54+T56+T58</f>
        <v>60148</v>
      </c>
      <c r="U60" s="34">
        <f t="shared" si="70"/>
        <v>185246</v>
      </c>
      <c r="V60" s="33">
        <f t="shared" si="70"/>
        <v>50692</v>
      </c>
      <c r="W60" s="33">
        <f t="shared" si="70"/>
        <v>60404</v>
      </c>
      <c r="X60" s="33">
        <f t="shared" si="70"/>
        <v>42191</v>
      </c>
      <c r="Y60" s="33">
        <f t="shared" si="70"/>
        <v>54640</v>
      </c>
      <c r="Z60" s="34">
        <f>Z48+Z54+Z56+Z58</f>
        <v>207929</v>
      </c>
      <c r="AA60" s="33">
        <f t="shared" si="70"/>
        <v>45140</v>
      </c>
      <c r="AB60" s="33">
        <f t="shared" si="70"/>
        <v>59553</v>
      </c>
      <c r="AC60" s="255">
        <f t="shared" si="70"/>
        <v>47120</v>
      </c>
      <c r="AD60" s="33">
        <f t="shared" si="70"/>
        <v>62358.782460000002</v>
      </c>
      <c r="AE60" s="34">
        <f t="shared" si="70"/>
        <v>214171.78246000002</v>
      </c>
      <c r="AF60" s="33">
        <f t="shared" si="70"/>
        <v>5085.8</v>
      </c>
      <c r="AG60" s="33">
        <f t="shared" si="70"/>
        <v>-7688</v>
      </c>
      <c r="AH60" s="255">
        <f t="shared" si="70"/>
        <v>3829</v>
      </c>
      <c r="AI60" s="255">
        <f t="shared" ref="AI60:AK60" si="71">AI48+AI54+AI56+AI58</f>
        <v>20313.2</v>
      </c>
      <c r="AJ60" s="34">
        <f t="shared" si="71"/>
        <v>21540</v>
      </c>
      <c r="AK60" s="33">
        <f t="shared" si="71"/>
        <v>17281</v>
      </c>
      <c r="AL60" s="33">
        <f t="shared" ref="AL60:AM60" si="72">AL48+AL54+AL56+AL58</f>
        <v>25603</v>
      </c>
      <c r="AM60" s="255">
        <f t="shared" si="72"/>
        <v>27487</v>
      </c>
    </row>
    <row r="61" spans="1:41">
      <c r="A61" s="46" t="s">
        <v>13</v>
      </c>
      <c r="B61" s="47">
        <v>0.54791589207573466</v>
      </c>
      <c r="C61" s="47">
        <v>0.60387951310181265</v>
      </c>
      <c r="D61" s="47">
        <v>0.58348499288173139</v>
      </c>
      <c r="E61" s="47">
        <v>0.62215351091349802</v>
      </c>
      <c r="F61" s="48">
        <v>0.59677629915902108</v>
      </c>
      <c r="G61" s="47">
        <v>0.57837038465866164</v>
      </c>
      <c r="H61" s="47">
        <v>0.64422359089212389</v>
      </c>
      <c r="I61" s="47">
        <v>0.49810225496762672</v>
      </c>
      <c r="J61" s="47">
        <v>0.60237319098656705</v>
      </c>
      <c r="K61" s="48">
        <v>0.58663741790505741</v>
      </c>
      <c r="L61" s="47">
        <v>0.56634248002778742</v>
      </c>
      <c r="M61" s="47">
        <v>0.54802001242601617</v>
      </c>
      <c r="N61" s="47">
        <v>0.51876372039283647</v>
      </c>
      <c r="O61" s="47">
        <v>0.51748618035224903</v>
      </c>
      <c r="P61" s="48">
        <v>0.53713155983823346</v>
      </c>
      <c r="Q61" s="47">
        <v>0.52101023930553325</v>
      </c>
      <c r="R61" s="47">
        <v>0.5635839467626883</v>
      </c>
      <c r="S61" s="47">
        <v>0.40352226720647771</v>
      </c>
      <c r="T61" s="47">
        <f t="shared" ref="T61:AH61" si="73">T60/T24</f>
        <v>0.47907415741076298</v>
      </c>
      <c r="U61" s="48">
        <f t="shared" si="73"/>
        <v>0.4865074967105868</v>
      </c>
      <c r="V61" s="47">
        <f t="shared" si="73"/>
        <v>0.59648875082368447</v>
      </c>
      <c r="W61" s="47">
        <f t="shared" si="73"/>
        <v>0.61420509431084447</v>
      </c>
      <c r="X61" s="47">
        <f t="shared" si="73"/>
        <v>0.51384761533589907</v>
      </c>
      <c r="Y61" s="47">
        <f t="shared" si="73"/>
        <v>0.5014500201901545</v>
      </c>
      <c r="Z61" s="48">
        <f t="shared" si="73"/>
        <v>0.55536443545823866</v>
      </c>
      <c r="AA61" s="47">
        <f t="shared" si="73"/>
        <v>0.56285973645096632</v>
      </c>
      <c r="AB61" s="47">
        <f t="shared" si="73"/>
        <v>0.56826890286921272</v>
      </c>
      <c r="AC61" s="47">
        <f t="shared" si="73"/>
        <v>0.5454334992475981</v>
      </c>
      <c r="AD61" s="47">
        <f t="shared" si="73"/>
        <v>0.50176329788235152</v>
      </c>
      <c r="AE61" s="48">
        <f t="shared" si="73"/>
        <v>0.54129698014465266</v>
      </c>
      <c r="AF61" s="47">
        <f t="shared" si="73"/>
        <v>0.14571565755250718</v>
      </c>
      <c r="AG61" s="257">
        <f t="shared" si="73"/>
        <v>-0.86823648619300309</v>
      </c>
      <c r="AH61" s="257">
        <f t="shared" si="73"/>
        <v>0.1027753918831866</v>
      </c>
      <c r="AI61" s="257">
        <f t="shared" ref="AI61:AK61" si="74">AI60/AI24</f>
        <v>0.36280018141609355</v>
      </c>
      <c r="AJ61" s="48">
        <f t="shared" si="74"/>
        <v>0.15722283453647001</v>
      </c>
      <c r="AK61" s="257">
        <f t="shared" si="74"/>
        <v>0.44591526036022089</v>
      </c>
      <c r="AL61" s="257">
        <f t="shared" ref="AL61:AM61" si="75">AL60/AL24</f>
        <v>0.50246295751152981</v>
      </c>
      <c r="AM61" s="257">
        <f t="shared" si="75"/>
        <v>0.48561888272499204</v>
      </c>
    </row>
    <row r="62" spans="1:41" ht="20.100000000000001" customHeight="1">
      <c r="A62" s="11" t="s">
        <v>14</v>
      </c>
      <c r="B62" s="12"/>
      <c r="C62" s="12"/>
      <c r="D62" s="12"/>
      <c r="E62" s="12"/>
      <c r="F62" s="13"/>
      <c r="G62" s="12"/>
      <c r="H62" s="12"/>
      <c r="I62" s="12"/>
      <c r="J62" s="12"/>
      <c r="K62" s="13"/>
      <c r="L62" s="110"/>
      <c r="M62" s="110"/>
      <c r="N62" s="110"/>
      <c r="O62" s="110"/>
      <c r="P62" s="13"/>
      <c r="Q62" s="110"/>
      <c r="R62" s="110"/>
      <c r="S62" s="110"/>
      <c r="T62" s="110"/>
      <c r="U62" s="13"/>
      <c r="V62" s="110"/>
      <c r="W62" s="110"/>
      <c r="X62" s="110"/>
      <c r="Y62" s="110"/>
      <c r="Z62" s="13"/>
      <c r="AA62" s="110"/>
      <c r="AB62" s="110"/>
      <c r="AC62" s="110"/>
      <c r="AD62" s="110"/>
      <c r="AE62" s="13"/>
      <c r="AF62" s="110"/>
      <c r="AG62" s="110"/>
      <c r="AH62" s="110"/>
      <c r="AI62" s="110"/>
      <c r="AJ62" s="13"/>
      <c r="AK62" s="266"/>
      <c r="AL62" s="266"/>
      <c r="AM62" s="110"/>
      <c r="AN62" s="203"/>
    </row>
    <row r="63" spans="1:41">
      <c r="A63" s="14" t="s">
        <v>15</v>
      </c>
      <c r="B63" s="49">
        <v>21312</v>
      </c>
      <c r="C63" s="49">
        <v>23498</v>
      </c>
      <c r="D63" s="49">
        <v>23513</v>
      </c>
      <c r="E63" s="49">
        <v>24937</v>
      </c>
      <c r="F63" s="50">
        <v>93260</v>
      </c>
      <c r="G63" s="49">
        <v>28352</v>
      </c>
      <c r="H63" s="49">
        <v>29022.677604529101</v>
      </c>
      <c r="I63" s="49">
        <v>24973</v>
      </c>
      <c r="J63" s="49">
        <v>32997.292540680297</v>
      </c>
      <c r="K63" s="50">
        <v>115344.9701452094</v>
      </c>
      <c r="L63" s="111">
        <v>28919</v>
      </c>
      <c r="M63" s="111">
        <v>33101</v>
      </c>
      <c r="N63" s="111">
        <v>30686</v>
      </c>
      <c r="O63" s="111">
        <v>32038</v>
      </c>
      <c r="P63" s="50">
        <v>124744</v>
      </c>
      <c r="Q63" s="111">
        <v>30941</v>
      </c>
      <c r="R63" s="111">
        <v>28589</v>
      </c>
      <c r="S63" s="111">
        <v>25540</v>
      </c>
      <c r="T63" s="111">
        <v>25329</v>
      </c>
      <c r="U63" s="50">
        <v>110400</v>
      </c>
      <c r="V63" s="111">
        <v>28083</v>
      </c>
      <c r="W63" s="111">
        <v>32608</v>
      </c>
      <c r="X63" s="111">
        <v>26654</v>
      </c>
      <c r="Y63" s="217">
        <v>30132</v>
      </c>
      <c r="Z63" s="196">
        <f>SUM(V63:Y63)</f>
        <v>117477</v>
      </c>
      <c r="AA63" s="111">
        <v>27649</v>
      </c>
      <c r="AB63" s="111">
        <v>32136</v>
      </c>
      <c r="AC63" s="249">
        <v>29482</v>
      </c>
      <c r="AD63" s="217">
        <v>34188.999649999998</v>
      </c>
      <c r="AE63" s="196">
        <f t="shared" ref="AE63:AE72" si="76">AA63+AB63+AC63+AD63</f>
        <v>123455.99965</v>
      </c>
      <c r="AF63" s="111">
        <v>28636</v>
      </c>
      <c r="AG63" s="111">
        <v>29796</v>
      </c>
      <c r="AH63" s="249">
        <v>24815</v>
      </c>
      <c r="AI63" s="249">
        <f>AI64+AI65</f>
        <v>25238</v>
      </c>
      <c r="AJ63" s="196">
        <f t="shared" ref="AJ63:AJ72" si="77">AF63+AG63+AH63+AI63</f>
        <v>108485</v>
      </c>
      <c r="AK63" s="111">
        <f>AK64+AK65</f>
        <v>25209</v>
      </c>
      <c r="AL63" s="111">
        <f>AL64+AL65</f>
        <v>28807</v>
      </c>
      <c r="AM63" s="249">
        <f>AM64+AM65</f>
        <v>28377</v>
      </c>
      <c r="AO63" s="270"/>
    </row>
    <row r="64" spans="1:41" s="203" customFormat="1">
      <c r="A64" s="204" t="s">
        <v>122</v>
      </c>
      <c r="B64" s="49">
        <v>3188</v>
      </c>
      <c r="C64" s="49">
        <v>4714.9348799999998</v>
      </c>
      <c r="D64" s="49">
        <v>3425.1670899999999</v>
      </c>
      <c r="E64" s="49">
        <v>3799.87192</v>
      </c>
      <c r="F64" s="196">
        <v>15127.973889999999</v>
      </c>
      <c r="G64" s="49">
        <v>5575.2451200000005</v>
      </c>
      <c r="H64" s="49">
        <v>5103</v>
      </c>
      <c r="I64" s="49">
        <v>4252.2940899999994</v>
      </c>
      <c r="J64" s="49">
        <v>6949</v>
      </c>
      <c r="K64" s="196">
        <v>21879.539209999999</v>
      </c>
      <c r="L64" s="49">
        <v>5873.3760300000004</v>
      </c>
      <c r="M64" s="111">
        <v>8869.9043199999996</v>
      </c>
      <c r="N64" s="111">
        <v>7741.7571699999999</v>
      </c>
      <c r="O64" s="111">
        <v>8037.562789999999</v>
      </c>
      <c r="P64" s="196">
        <v>30522.600310000002</v>
      </c>
      <c r="Q64" s="111">
        <v>5264</v>
      </c>
      <c r="R64" s="111">
        <v>6189</v>
      </c>
      <c r="S64" s="111">
        <v>5198</v>
      </c>
      <c r="T64" s="217">
        <v>3742</v>
      </c>
      <c r="U64" s="196">
        <v>20393</v>
      </c>
      <c r="V64" s="217">
        <v>4417</v>
      </c>
      <c r="W64" s="217">
        <v>6242</v>
      </c>
      <c r="X64" s="217">
        <v>4840</v>
      </c>
      <c r="Y64" s="217">
        <v>4603</v>
      </c>
      <c r="Z64" s="196">
        <f>SUM(V64:Y64)</f>
        <v>20102</v>
      </c>
      <c r="AA64" s="217">
        <v>3903</v>
      </c>
      <c r="AB64" s="217">
        <v>6484.8019100000001</v>
      </c>
      <c r="AC64" s="249">
        <v>4983</v>
      </c>
      <c r="AD64" s="217">
        <v>5379.1980899999999</v>
      </c>
      <c r="AE64" s="196">
        <f t="shared" si="76"/>
        <v>20750</v>
      </c>
      <c r="AF64" s="249">
        <v>3707</v>
      </c>
      <c r="AG64" s="249">
        <v>6467</v>
      </c>
      <c r="AH64" s="249">
        <v>5151</v>
      </c>
      <c r="AI64" s="249">
        <v>5327</v>
      </c>
      <c r="AJ64" s="196">
        <f t="shared" si="77"/>
        <v>20652</v>
      </c>
      <c r="AK64" s="217">
        <v>4944</v>
      </c>
      <c r="AL64" s="217">
        <v>6396</v>
      </c>
      <c r="AM64" s="249">
        <v>5706</v>
      </c>
      <c r="AO64" s="271"/>
    </row>
    <row r="65" spans="1:41" s="203" customFormat="1">
      <c r="A65" s="49" t="s">
        <v>123</v>
      </c>
      <c r="B65" s="49">
        <v>18124</v>
      </c>
      <c r="C65" s="49">
        <v>18783.065119999999</v>
      </c>
      <c r="D65" s="49">
        <v>20087.832910000001</v>
      </c>
      <c r="E65" s="49">
        <v>21137.128079999999</v>
      </c>
      <c r="F65" s="196">
        <v>78132.026109999992</v>
      </c>
      <c r="G65" s="49">
        <v>22776.75488</v>
      </c>
      <c r="H65" s="49">
        <v>23919.677604529101</v>
      </c>
      <c r="I65" s="49">
        <v>20720.705910000001</v>
      </c>
      <c r="J65" s="49">
        <v>26048.292540680297</v>
      </c>
      <c r="K65" s="196">
        <v>93465.430935209399</v>
      </c>
      <c r="L65" s="111">
        <v>23045.623970000001</v>
      </c>
      <c r="M65" s="111">
        <v>24231.095679999999</v>
      </c>
      <c r="N65" s="111">
        <v>22944.242829999999</v>
      </c>
      <c r="O65" s="111">
        <v>24000.43721</v>
      </c>
      <c r="P65" s="196">
        <v>94221.399690000006</v>
      </c>
      <c r="Q65" s="111">
        <v>25677</v>
      </c>
      <c r="R65" s="111">
        <v>22400</v>
      </c>
      <c r="S65" s="111">
        <v>20342</v>
      </c>
      <c r="T65" s="111">
        <f t="shared" ref="T65:X65" si="78">T63-T64</f>
        <v>21587</v>
      </c>
      <c r="U65" s="196">
        <f t="shared" si="78"/>
        <v>90007</v>
      </c>
      <c r="V65" s="111">
        <f t="shared" si="78"/>
        <v>23666</v>
      </c>
      <c r="W65" s="111">
        <f t="shared" si="78"/>
        <v>26366</v>
      </c>
      <c r="X65" s="111">
        <f t="shared" si="78"/>
        <v>21814</v>
      </c>
      <c r="Y65" s="111">
        <v>25529</v>
      </c>
      <c r="Z65" s="196">
        <f>Z63-Z64</f>
        <v>97375</v>
      </c>
      <c r="AA65" s="111">
        <f t="shared" ref="AA65:AC65" si="79">AA63-AA64</f>
        <v>23746</v>
      </c>
      <c r="AB65" s="111">
        <f t="shared" si="79"/>
        <v>25651.198089999998</v>
      </c>
      <c r="AC65" s="249">
        <f t="shared" si="79"/>
        <v>24499</v>
      </c>
      <c r="AD65" s="111">
        <v>28809.801560000004</v>
      </c>
      <c r="AE65" s="196">
        <f t="shared" si="76"/>
        <v>102705.99965</v>
      </c>
      <c r="AF65" s="111">
        <f t="shared" ref="AF65:AG65" si="80">AF63-AF64</f>
        <v>24929</v>
      </c>
      <c r="AG65" s="111">
        <f t="shared" si="80"/>
        <v>23329</v>
      </c>
      <c r="AH65" s="249">
        <v>19664</v>
      </c>
      <c r="AI65" s="249">
        <v>19911</v>
      </c>
      <c r="AJ65" s="196">
        <f t="shared" si="77"/>
        <v>87833</v>
      </c>
      <c r="AK65" s="111">
        <v>20265</v>
      </c>
      <c r="AL65" s="111">
        <v>22411</v>
      </c>
      <c r="AM65" s="249">
        <v>22671</v>
      </c>
      <c r="AN65" s="229"/>
      <c r="AO65" s="271"/>
    </row>
    <row r="66" spans="1:41" s="194" customFormat="1">
      <c r="A66" s="195" t="s">
        <v>16</v>
      </c>
      <c r="B66" s="49">
        <v>3599</v>
      </c>
      <c r="C66" s="49">
        <v>3309</v>
      </c>
      <c r="D66" s="49">
        <v>4560</v>
      </c>
      <c r="E66" s="49">
        <v>4628</v>
      </c>
      <c r="F66" s="196">
        <v>16096</v>
      </c>
      <c r="G66" s="49">
        <v>4542.4119199999996</v>
      </c>
      <c r="H66" s="49">
        <v>2347.0159399999998</v>
      </c>
      <c r="I66" s="49">
        <v>2722</v>
      </c>
      <c r="J66" s="49">
        <v>3119</v>
      </c>
      <c r="K66" s="196">
        <v>12730.42786</v>
      </c>
      <c r="L66" s="111">
        <v>3708</v>
      </c>
      <c r="M66" s="111">
        <v>3434.9154199999998</v>
      </c>
      <c r="N66" s="111">
        <v>4460</v>
      </c>
      <c r="O66" s="111">
        <v>4712.5257300000003</v>
      </c>
      <c r="P66" s="196">
        <v>16315.441149999999</v>
      </c>
      <c r="Q66" s="111">
        <v>4334</v>
      </c>
      <c r="R66" s="111">
        <v>5678</v>
      </c>
      <c r="S66" s="111">
        <v>4626</v>
      </c>
      <c r="T66" s="111">
        <v>6217</v>
      </c>
      <c r="U66" s="196">
        <f t="shared" ref="U66:U72" si="81">SUM(Q66:T66)</f>
        <v>20855</v>
      </c>
      <c r="V66" s="111">
        <v>3592</v>
      </c>
      <c r="W66" s="111">
        <v>3922</v>
      </c>
      <c r="X66" s="111">
        <v>4028</v>
      </c>
      <c r="Y66" s="111">
        <v>2186</v>
      </c>
      <c r="Z66" s="196">
        <v>13728</v>
      </c>
      <c r="AA66" s="111">
        <v>1136</v>
      </c>
      <c r="AB66" s="111">
        <v>1222.41175</v>
      </c>
      <c r="AC66" s="249">
        <v>1359</v>
      </c>
      <c r="AD66" s="111">
        <v>1485.5882499999996</v>
      </c>
      <c r="AE66" s="196">
        <f t="shared" si="76"/>
        <v>5203</v>
      </c>
      <c r="AF66" s="111">
        <v>2200</v>
      </c>
      <c r="AG66" s="111">
        <v>1232</v>
      </c>
      <c r="AH66" s="249">
        <v>1130</v>
      </c>
      <c r="AI66" s="249">
        <v>1056</v>
      </c>
      <c r="AJ66" s="196">
        <f t="shared" si="77"/>
        <v>5618</v>
      </c>
      <c r="AK66" s="111">
        <v>1471</v>
      </c>
      <c r="AL66" s="111">
        <v>2200</v>
      </c>
      <c r="AM66" s="249">
        <v>2025</v>
      </c>
      <c r="AO66" s="272"/>
    </row>
    <row r="67" spans="1:41" s="194" customFormat="1">
      <c r="A67" s="195" t="s">
        <v>17</v>
      </c>
      <c r="B67" s="49">
        <v>402</v>
      </c>
      <c r="C67" s="49">
        <v>416</v>
      </c>
      <c r="D67" s="49">
        <v>441</v>
      </c>
      <c r="E67" s="49">
        <v>465</v>
      </c>
      <c r="F67" s="196">
        <v>1724</v>
      </c>
      <c r="G67" s="49">
        <v>429.97394000000003</v>
      </c>
      <c r="H67" s="49">
        <v>443</v>
      </c>
      <c r="I67" s="49">
        <v>429</v>
      </c>
      <c r="J67" s="49">
        <v>558.31303000000003</v>
      </c>
      <c r="K67" s="196">
        <v>1860.2869700000001</v>
      </c>
      <c r="L67" s="111">
        <v>491</v>
      </c>
      <c r="M67" s="111">
        <v>515</v>
      </c>
      <c r="N67" s="111">
        <v>531</v>
      </c>
      <c r="O67" s="111">
        <v>542.33897999999999</v>
      </c>
      <c r="P67" s="196">
        <v>2079.33898</v>
      </c>
      <c r="Q67" s="111">
        <v>602</v>
      </c>
      <c r="R67" s="111">
        <v>779</v>
      </c>
      <c r="S67" s="111">
        <v>802.4</v>
      </c>
      <c r="T67" s="111">
        <v>837</v>
      </c>
      <c r="U67" s="196">
        <v>3019</v>
      </c>
      <c r="V67" s="111">
        <v>892</v>
      </c>
      <c r="W67" s="111">
        <v>965</v>
      </c>
      <c r="X67" s="111">
        <v>1039</v>
      </c>
      <c r="Y67" s="111">
        <v>1249</v>
      </c>
      <c r="Z67" s="196">
        <v>4145</v>
      </c>
      <c r="AA67" s="111">
        <v>1075</v>
      </c>
      <c r="AB67" s="111">
        <v>1218</v>
      </c>
      <c r="AC67" s="249">
        <v>1271</v>
      </c>
      <c r="AD67" s="111">
        <v>1391.0000000000002</v>
      </c>
      <c r="AE67" s="196">
        <f t="shared" si="76"/>
        <v>4955</v>
      </c>
      <c r="AF67" s="111">
        <v>1321.2638100000001</v>
      </c>
      <c r="AG67" s="111">
        <v>1344</v>
      </c>
      <c r="AH67" s="249">
        <v>1349</v>
      </c>
      <c r="AI67" s="249">
        <v>1379.7361899999999</v>
      </c>
      <c r="AJ67" s="196">
        <f t="shared" si="77"/>
        <v>5394</v>
      </c>
      <c r="AK67" s="111">
        <v>1141</v>
      </c>
      <c r="AL67" s="111">
        <v>1190</v>
      </c>
      <c r="AM67" s="249">
        <v>1255</v>
      </c>
      <c r="AO67" s="272"/>
    </row>
    <row r="68" spans="1:41" s="194" customFormat="1">
      <c r="A68" s="193" t="s">
        <v>136</v>
      </c>
      <c r="B68" s="49">
        <v>287</v>
      </c>
      <c r="C68" s="49">
        <v>329</v>
      </c>
      <c r="D68" s="49">
        <v>26</v>
      </c>
      <c r="E68" s="49">
        <v>276</v>
      </c>
      <c r="F68" s="196">
        <v>918</v>
      </c>
      <c r="G68" s="49">
        <v>4.8801199999999998</v>
      </c>
      <c r="H68" s="49">
        <v>343</v>
      </c>
      <c r="I68" s="49">
        <v>360.70724000000001</v>
      </c>
      <c r="J68" s="49">
        <v>42.68336</v>
      </c>
      <c r="K68" s="196">
        <v>751.27071999999998</v>
      </c>
      <c r="L68" s="111">
        <v>126</v>
      </c>
      <c r="M68" s="111">
        <v>230</v>
      </c>
      <c r="N68" s="111">
        <v>275</v>
      </c>
      <c r="O68" s="111">
        <v>323.57405</v>
      </c>
      <c r="P68" s="196">
        <v>954.57404999999994</v>
      </c>
      <c r="Q68" s="111">
        <v>185</v>
      </c>
      <c r="R68" s="111">
        <v>940</v>
      </c>
      <c r="S68" s="111">
        <v>963</v>
      </c>
      <c r="T68" s="111">
        <v>559</v>
      </c>
      <c r="U68" s="196">
        <f t="shared" si="81"/>
        <v>2647</v>
      </c>
      <c r="V68" s="111">
        <v>451</v>
      </c>
      <c r="W68" s="111">
        <v>355</v>
      </c>
      <c r="X68" s="111">
        <v>861</v>
      </c>
      <c r="Y68" s="111">
        <v>1463</v>
      </c>
      <c r="Z68" s="196">
        <v>3130</v>
      </c>
      <c r="AA68" s="111">
        <v>431</v>
      </c>
      <c r="AB68" s="111">
        <v>927</v>
      </c>
      <c r="AC68" s="249">
        <v>599</v>
      </c>
      <c r="AD68" s="111">
        <v>473.00000000000017</v>
      </c>
      <c r="AE68" s="196">
        <f t="shared" si="76"/>
        <v>2430</v>
      </c>
      <c r="AF68" s="111">
        <v>10216.729140000001</v>
      </c>
      <c r="AG68" s="111">
        <v>1440</v>
      </c>
      <c r="AH68" s="249">
        <v>3925</v>
      </c>
      <c r="AI68" s="249">
        <v>3026.2708599999987</v>
      </c>
      <c r="AJ68" s="196">
        <f t="shared" si="77"/>
        <v>18608</v>
      </c>
      <c r="AK68" s="111">
        <v>305</v>
      </c>
      <c r="AL68" s="111">
        <v>-1872</v>
      </c>
      <c r="AM68" s="249">
        <v>-3317</v>
      </c>
      <c r="AO68" s="272"/>
    </row>
    <row r="69" spans="1:41" s="194" customFormat="1">
      <c r="A69" s="193" t="s">
        <v>18</v>
      </c>
      <c r="B69" s="49">
        <v>0</v>
      </c>
      <c r="C69" s="49">
        <v>0</v>
      </c>
      <c r="D69" s="49">
        <v>0</v>
      </c>
      <c r="E69" s="49">
        <v>314.04621999999995</v>
      </c>
      <c r="F69" s="196">
        <v>314.04621999999995</v>
      </c>
      <c r="G69" s="49">
        <v>0</v>
      </c>
      <c r="H69" s="49">
        <v>0</v>
      </c>
      <c r="I69" s="49">
        <v>245</v>
      </c>
      <c r="J69" s="49">
        <v>160.24026999999998</v>
      </c>
      <c r="K69" s="196">
        <v>405.24027000000001</v>
      </c>
      <c r="L69" s="111">
        <v>0</v>
      </c>
      <c r="M69" s="111">
        <v>0</v>
      </c>
      <c r="N69" s="111">
        <v>1223</v>
      </c>
      <c r="O69" s="111">
        <v>-1000.0037</v>
      </c>
      <c r="P69" s="196">
        <v>222.99630000000002</v>
      </c>
      <c r="Q69" s="111">
        <v>0</v>
      </c>
      <c r="R69" s="111">
        <v>1225</v>
      </c>
      <c r="S69" s="111">
        <v>0</v>
      </c>
      <c r="T69" s="111">
        <v>0</v>
      </c>
      <c r="U69" s="196">
        <f t="shared" si="81"/>
        <v>1225</v>
      </c>
      <c r="V69" s="111">
        <v>0</v>
      </c>
      <c r="W69" s="111">
        <v>0</v>
      </c>
      <c r="X69" s="111">
        <v>0</v>
      </c>
      <c r="Y69" s="111"/>
      <c r="Z69" s="196">
        <v>0</v>
      </c>
      <c r="AA69" s="111">
        <v>0</v>
      </c>
      <c r="AB69" s="111">
        <v>0</v>
      </c>
      <c r="AC69" s="111">
        <v>0</v>
      </c>
      <c r="AD69" s="111">
        <v>0</v>
      </c>
      <c r="AE69" s="196">
        <f t="shared" si="76"/>
        <v>0</v>
      </c>
      <c r="AF69" s="111">
        <v>1151</v>
      </c>
      <c r="AG69" s="111">
        <v>0</v>
      </c>
      <c r="AH69" s="111">
        <v>0</v>
      </c>
      <c r="AI69" s="249">
        <v>0</v>
      </c>
      <c r="AJ69" s="196">
        <f t="shared" si="77"/>
        <v>1151</v>
      </c>
      <c r="AK69" s="111">
        <v>0</v>
      </c>
      <c r="AL69" s="111">
        <v>0</v>
      </c>
      <c r="AM69" s="111">
        <v>0</v>
      </c>
      <c r="AO69" s="272"/>
    </row>
    <row r="70" spans="1:41" s="194" customFormat="1">
      <c r="A70" s="193" t="s">
        <v>19</v>
      </c>
      <c r="B70" s="49">
        <v>0</v>
      </c>
      <c r="C70" s="49">
        <v>650</v>
      </c>
      <c r="D70" s="49">
        <v>0</v>
      </c>
      <c r="E70" s="49">
        <v>2555.5</v>
      </c>
      <c r="F70" s="196">
        <v>3205.5</v>
      </c>
      <c r="G70" s="49">
        <v>0</v>
      </c>
      <c r="H70" s="49">
        <v>350</v>
      </c>
      <c r="I70" s="49">
        <v>0</v>
      </c>
      <c r="J70" s="49">
        <v>75</v>
      </c>
      <c r="K70" s="196">
        <v>425</v>
      </c>
      <c r="L70" s="111">
        <v>0</v>
      </c>
      <c r="M70" s="111">
        <v>194</v>
      </c>
      <c r="N70" s="111">
        <v>0</v>
      </c>
      <c r="O70" s="111">
        <v>0</v>
      </c>
      <c r="P70" s="196">
        <v>194</v>
      </c>
      <c r="Q70" s="111">
        <v>0</v>
      </c>
      <c r="R70" s="111">
        <v>0</v>
      </c>
      <c r="S70" s="111">
        <v>0</v>
      </c>
      <c r="T70" s="111">
        <v>0</v>
      </c>
      <c r="U70" s="196">
        <f t="shared" si="81"/>
        <v>0</v>
      </c>
      <c r="V70" s="111">
        <v>0</v>
      </c>
      <c r="W70" s="111">
        <v>0</v>
      </c>
      <c r="X70" s="111">
        <v>0</v>
      </c>
      <c r="Y70" s="111"/>
      <c r="Z70" s="196">
        <v>0</v>
      </c>
      <c r="AA70" s="111">
        <v>0</v>
      </c>
      <c r="AB70" s="111">
        <v>0</v>
      </c>
      <c r="AC70" s="111">
        <v>0</v>
      </c>
      <c r="AD70" s="111">
        <v>0</v>
      </c>
      <c r="AE70" s="196">
        <f t="shared" si="76"/>
        <v>0</v>
      </c>
      <c r="AF70" s="111">
        <v>0</v>
      </c>
      <c r="AG70" s="111">
        <v>0</v>
      </c>
      <c r="AH70" s="111">
        <v>0</v>
      </c>
      <c r="AI70" s="249">
        <v>0</v>
      </c>
      <c r="AJ70" s="196">
        <f t="shared" si="77"/>
        <v>0</v>
      </c>
      <c r="AK70" s="111">
        <v>0</v>
      </c>
      <c r="AL70" s="111">
        <v>0</v>
      </c>
      <c r="AM70" s="111">
        <v>0</v>
      </c>
      <c r="AO70" s="272"/>
    </row>
    <row r="71" spans="1:41" s="194" customFormat="1">
      <c r="A71" s="193" t="s">
        <v>124</v>
      </c>
      <c r="B71" s="49"/>
      <c r="C71" s="49"/>
      <c r="D71" s="49"/>
      <c r="E71" s="49"/>
      <c r="F71" s="196">
        <v>0</v>
      </c>
      <c r="G71" s="49"/>
      <c r="H71" s="49"/>
      <c r="I71" s="49"/>
      <c r="J71" s="49"/>
      <c r="K71" s="196">
        <v>0</v>
      </c>
      <c r="L71" s="111"/>
      <c r="M71" s="111"/>
      <c r="N71" s="111"/>
      <c r="O71" s="111"/>
      <c r="P71" s="196">
        <v>0</v>
      </c>
      <c r="Q71" s="111">
        <v>0</v>
      </c>
      <c r="R71" s="111">
        <v>0</v>
      </c>
      <c r="S71" s="111">
        <v>0</v>
      </c>
      <c r="T71" s="111">
        <v>0</v>
      </c>
      <c r="U71" s="196">
        <v>0</v>
      </c>
      <c r="V71" s="111">
        <v>0</v>
      </c>
      <c r="W71" s="111">
        <v>7500</v>
      </c>
      <c r="X71" s="111">
        <v>0</v>
      </c>
      <c r="Y71" s="111">
        <v>7231</v>
      </c>
      <c r="Z71" s="196">
        <v>14731</v>
      </c>
      <c r="AA71" s="111">
        <v>0</v>
      </c>
      <c r="AB71" s="111">
        <v>0</v>
      </c>
      <c r="AC71" s="111">
        <v>0</v>
      </c>
      <c r="AD71" s="111">
        <v>0</v>
      </c>
      <c r="AE71" s="196">
        <f t="shared" si="76"/>
        <v>0</v>
      </c>
      <c r="AF71" s="111">
        <v>0</v>
      </c>
      <c r="AG71" s="111">
        <v>0</v>
      </c>
      <c r="AH71" s="111">
        <v>0</v>
      </c>
      <c r="AI71" s="249">
        <v>4105</v>
      </c>
      <c r="AJ71" s="196">
        <f t="shared" si="77"/>
        <v>4105</v>
      </c>
      <c r="AK71" s="111">
        <v>0</v>
      </c>
      <c r="AL71" s="111">
        <v>-1770</v>
      </c>
      <c r="AM71" s="111">
        <v>0</v>
      </c>
      <c r="AO71" s="272"/>
    </row>
    <row r="72" spans="1:41" s="194" customFormat="1">
      <c r="A72" s="193" t="s">
        <v>82</v>
      </c>
      <c r="B72" s="49"/>
      <c r="C72" s="49"/>
      <c r="D72" s="49"/>
      <c r="E72" s="49"/>
      <c r="F72" s="196"/>
      <c r="G72" s="49"/>
      <c r="H72" s="49"/>
      <c r="I72" s="49"/>
      <c r="J72" s="49"/>
      <c r="K72" s="196"/>
      <c r="L72" s="111"/>
      <c r="M72" s="111"/>
      <c r="N72" s="111"/>
      <c r="O72" s="111"/>
      <c r="P72" s="196"/>
      <c r="Q72" s="111"/>
      <c r="R72" s="111">
        <v>10258</v>
      </c>
      <c r="S72" s="111">
        <v>3437</v>
      </c>
      <c r="T72" s="111">
        <v>2479</v>
      </c>
      <c r="U72" s="196">
        <f t="shared" si="81"/>
        <v>16174</v>
      </c>
      <c r="V72" s="111">
        <v>702</v>
      </c>
      <c r="W72" s="111">
        <v>456</v>
      </c>
      <c r="X72" s="111">
        <v>0</v>
      </c>
      <c r="Y72" s="217">
        <v>8384</v>
      </c>
      <c r="Z72" s="196">
        <v>9542</v>
      </c>
      <c r="AA72" s="111">
        <v>850</v>
      </c>
      <c r="AB72" s="111">
        <v>0</v>
      </c>
      <c r="AC72" s="111">
        <v>0</v>
      </c>
      <c r="AD72" s="217">
        <v>0</v>
      </c>
      <c r="AE72" s="196">
        <f t="shared" si="76"/>
        <v>850</v>
      </c>
      <c r="AF72" s="111">
        <v>0</v>
      </c>
      <c r="AG72" s="111">
        <v>0</v>
      </c>
      <c r="AH72" s="111">
        <v>0</v>
      </c>
      <c r="AI72" s="249">
        <v>0</v>
      </c>
      <c r="AJ72" s="196">
        <f t="shared" si="77"/>
        <v>0</v>
      </c>
      <c r="AK72" s="111">
        <v>0</v>
      </c>
      <c r="AL72" s="111">
        <v>0</v>
      </c>
      <c r="AM72" s="111">
        <v>0</v>
      </c>
      <c r="AO72" s="272"/>
    </row>
    <row r="73" spans="1:41" ht="12.6" customHeight="1">
      <c r="A73" s="55" t="s">
        <v>20</v>
      </c>
      <c r="B73" s="33">
        <v>25600</v>
      </c>
      <c r="C73" s="33">
        <v>28202</v>
      </c>
      <c r="D73" s="33">
        <v>28540</v>
      </c>
      <c r="E73" s="33">
        <v>33175.546220000004</v>
      </c>
      <c r="F73" s="34">
        <v>115517.54621999999</v>
      </c>
      <c r="G73" s="33">
        <v>33329.265980000004</v>
      </c>
      <c r="H73" s="33">
        <v>32505.693544529102</v>
      </c>
      <c r="I73" s="33">
        <v>28729.70724</v>
      </c>
      <c r="J73" s="33">
        <v>36952.529200680299</v>
      </c>
      <c r="K73" s="34">
        <v>131517.19596520939</v>
      </c>
      <c r="L73" s="33">
        <v>33244</v>
      </c>
      <c r="M73" s="33">
        <v>37474.915419999998</v>
      </c>
      <c r="N73" s="33">
        <v>37175</v>
      </c>
      <c r="O73" s="33">
        <v>36616.435060000003</v>
      </c>
      <c r="P73" s="34">
        <v>144510.35047999999</v>
      </c>
      <c r="Q73" s="33">
        <v>36062</v>
      </c>
      <c r="R73" s="33">
        <v>47469</v>
      </c>
      <c r="S73" s="33">
        <v>35368.400000000001</v>
      </c>
      <c r="T73" s="33">
        <f>T64+T65+T66+T67+T68+T69+T70+T72</f>
        <v>35421</v>
      </c>
      <c r="U73" s="34">
        <f>SUM(U64:U72)</f>
        <v>154320</v>
      </c>
      <c r="V73" s="33">
        <f>V64+V65+V66+V67+V68+V69+V70+V72</f>
        <v>33720</v>
      </c>
      <c r="W73" s="33">
        <f>W64+W65+W66+W67+W68+W69+W70+W72+W71</f>
        <v>45806</v>
      </c>
      <c r="X73" s="33">
        <f>X64+X65+X66+X67+X68+X69+X70+X72+X71</f>
        <v>32582</v>
      </c>
      <c r="Y73" s="33">
        <f>SUM(Y64:Y72)</f>
        <v>50645</v>
      </c>
      <c r="Z73" s="34">
        <f>SUM(Z64:Z72)</f>
        <v>162753</v>
      </c>
      <c r="AA73" s="33">
        <f>AA64+AA65+AA66+AA67+AA68+AA69+AA70+AA72</f>
        <v>31141</v>
      </c>
      <c r="AB73" s="33">
        <f>AB64+AB65+AB66+AB67+AB68+AB69+AB70+AB72</f>
        <v>35503.411749999999</v>
      </c>
      <c r="AC73" s="33">
        <f>AC64+AC65+AC66+AC67+AC68+AC69+AC70+AC72</f>
        <v>32711</v>
      </c>
      <c r="AD73" s="33">
        <f>AD64+AD65+AD66+AD67+AD68+AD69+AD70+AD72</f>
        <v>37538.587900000006</v>
      </c>
      <c r="AE73" s="34">
        <f>SUM(AE64:AE72)</f>
        <v>136893.99965000001</v>
      </c>
      <c r="AF73" s="33">
        <f t="shared" ref="AF73:AH73" si="82">AF64+AF65+AF66+AF67+AF68+AF69+AF70+AF72+AF71</f>
        <v>43524.99295</v>
      </c>
      <c r="AG73" s="33">
        <f t="shared" si="82"/>
        <v>33812</v>
      </c>
      <c r="AH73" s="33">
        <f t="shared" si="82"/>
        <v>31219</v>
      </c>
      <c r="AI73" s="33">
        <f>AI64+AI65+AI66+AI67+AI68+AI69+AI70+AI72+AI71</f>
        <v>34805.00705</v>
      </c>
      <c r="AJ73" s="34">
        <f>SUM(AJ64:AJ72)</f>
        <v>143361</v>
      </c>
      <c r="AK73" s="33">
        <f t="shared" ref="AK73:AL73" si="83">AK64+AK65+AK66+AK67+AK68+AK69+AK70+AK72+AK71</f>
        <v>28126</v>
      </c>
      <c r="AL73" s="33">
        <f t="shared" si="83"/>
        <v>28555</v>
      </c>
      <c r="AM73" s="33">
        <f t="shared" ref="AM73" si="84">AM64+AM65+AM66+AM67+AM68+AM69+AM70+AM72+AM71</f>
        <v>28340</v>
      </c>
    </row>
    <row r="74" spans="1:41" ht="12.6" customHeight="1">
      <c r="A74" s="52"/>
      <c r="B74" s="53"/>
      <c r="C74" s="53"/>
      <c r="D74" s="53"/>
      <c r="E74" s="53"/>
      <c r="F74" s="54"/>
      <c r="G74" s="53"/>
      <c r="H74" s="53"/>
      <c r="I74" s="53"/>
      <c r="J74" s="53"/>
      <c r="K74" s="54"/>
      <c r="L74" s="112"/>
      <c r="M74" s="112"/>
      <c r="N74" s="112"/>
      <c r="O74" s="112"/>
      <c r="P74" s="54"/>
      <c r="Q74" s="112"/>
      <c r="R74" s="112"/>
      <c r="S74" s="112"/>
      <c r="T74" s="112"/>
      <c r="U74" s="54"/>
      <c r="V74" s="112"/>
      <c r="W74" s="112"/>
      <c r="X74" s="112"/>
      <c r="Y74" s="112"/>
      <c r="Z74" s="54"/>
      <c r="AA74" s="112"/>
      <c r="AB74" s="112"/>
      <c r="AC74" s="112"/>
      <c r="AD74" s="112"/>
      <c r="AE74" s="54"/>
      <c r="AF74" s="112"/>
      <c r="AG74" s="112"/>
      <c r="AH74" s="112"/>
      <c r="AI74" s="112"/>
      <c r="AJ74" s="54"/>
      <c r="AK74" s="112"/>
      <c r="AL74" s="112"/>
      <c r="AM74" s="112"/>
    </row>
    <row r="75" spans="1:41">
      <c r="A75" s="55" t="s">
        <v>127</v>
      </c>
      <c r="B75" s="33">
        <v>807.78377999999793</v>
      </c>
      <c r="C75" s="33">
        <v>19592.111239999998</v>
      </c>
      <c r="D75" s="33">
        <v>6902.1090899999981</v>
      </c>
      <c r="E75" s="33">
        <v>30568.406849999999</v>
      </c>
      <c r="F75" s="34">
        <v>57870.410959999994</v>
      </c>
      <c r="G75" s="33">
        <v>2651.7340199999962</v>
      </c>
      <c r="H75" s="33">
        <v>36529.306455470898</v>
      </c>
      <c r="I75" s="33">
        <v>13659.29276</v>
      </c>
      <c r="J75" s="33">
        <v>34930.470799319701</v>
      </c>
      <c r="K75" s="34">
        <v>87770.804034790606</v>
      </c>
      <c r="L75" s="33">
        <v>18932</v>
      </c>
      <c r="M75" s="33">
        <v>12802.084580000002</v>
      </c>
      <c r="N75" s="33">
        <v>7724</v>
      </c>
      <c r="O75" s="33">
        <v>18709.564939999997</v>
      </c>
      <c r="P75" s="34">
        <v>58167.649519999999</v>
      </c>
      <c r="Q75" s="33">
        <v>-291</v>
      </c>
      <c r="R75" s="33">
        <v>1990</v>
      </c>
      <c r="S75" s="33">
        <v>4499.5999999999985</v>
      </c>
      <c r="T75" s="33">
        <v>24727</v>
      </c>
      <c r="U75" s="34">
        <v>30926</v>
      </c>
      <c r="V75" s="33">
        <f>V60-V73</f>
        <v>16972</v>
      </c>
      <c r="W75" s="33">
        <f>W60-W73</f>
        <v>14598</v>
      </c>
      <c r="X75" s="33">
        <f>X60-X73</f>
        <v>9609</v>
      </c>
      <c r="Y75" s="33">
        <f t="shared" ref="Y75" si="85">Y60-Y73</f>
        <v>3995</v>
      </c>
      <c r="Z75" s="34">
        <f>Z60-Z73</f>
        <v>45176</v>
      </c>
      <c r="AA75" s="33">
        <f>AA60-AA73</f>
        <v>13999</v>
      </c>
      <c r="AB75" s="33">
        <f>AB60-AB73</f>
        <v>24049.588250000001</v>
      </c>
      <c r="AC75" s="33">
        <f>AC60-AC73</f>
        <v>14409</v>
      </c>
      <c r="AD75" s="33">
        <f>AD60-AD73</f>
        <v>24820.194559999996</v>
      </c>
      <c r="AE75" s="34">
        <f t="shared" ref="AE75" si="86">AE60-AE73</f>
        <v>77277.782810000004</v>
      </c>
      <c r="AF75" s="33">
        <f>AF60-AF73</f>
        <v>-38439.192949999997</v>
      </c>
      <c r="AG75" s="33">
        <f>AG60-AG73</f>
        <v>-41500</v>
      </c>
      <c r="AH75" s="33">
        <f>AH60-AH73</f>
        <v>-27390</v>
      </c>
      <c r="AI75" s="33">
        <f>AI60-AI73</f>
        <v>-14491.807049999999</v>
      </c>
      <c r="AJ75" s="34">
        <f t="shared" ref="AJ75" si="87">AJ60-AJ73</f>
        <v>-121821</v>
      </c>
      <c r="AK75" s="33">
        <f>AK60-AK73</f>
        <v>-10845</v>
      </c>
      <c r="AL75" s="33">
        <f>AL60-AL73</f>
        <v>-2952</v>
      </c>
      <c r="AM75" s="33">
        <f>AM60-AM73</f>
        <v>-853</v>
      </c>
    </row>
    <row r="76" spans="1:41" ht="6" customHeight="1">
      <c r="A76" s="28"/>
      <c r="B76" s="22"/>
      <c r="C76" s="22"/>
      <c r="D76" s="22"/>
      <c r="E76" s="22"/>
      <c r="F76" s="24"/>
      <c r="G76" s="22"/>
      <c r="H76" s="22"/>
      <c r="I76" s="22"/>
      <c r="J76" s="22"/>
      <c r="K76" s="24"/>
      <c r="L76" s="22"/>
      <c r="M76" s="22"/>
      <c r="N76" s="22"/>
      <c r="O76" s="22"/>
      <c r="P76" s="24"/>
      <c r="Q76" s="22"/>
      <c r="R76" s="22"/>
      <c r="S76" s="22"/>
      <c r="T76" s="22"/>
      <c r="U76" s="24"/>
      <c r="V76" s="22"/>
      <c r="W76" s="22"/>
      <c r="X76" s="22"/>
      <c r="Y76" s="22"/>
      <c r="Z76" s="24"/>
      <c r="AA76" s="22"/>
      <c r="AB76" s="22"/>
      <c r="AC76" s="22"/>
      <c r="AD76" s="22"/>
      <c r="AE76" s="24"/>
      <c r="AF76" s="22"/>
      <c r="AG76" s="22"/>
      <c r="AH76" s="22"/>
      <c r="AI76" s="22"/>
      <c r="AJ76" s="24"/>
      <c r="AK76" s="22"/>
      <c r="AL76" s="22"/>
      <c r="AM76" s="22"/>
    </row>
    <row r="77" spans="1:41" ht="15" customHeight="1">
      <c r="A77" s="56" t="s">
        <v>128</v>
      </c>
      <c r="B77" s="22"/>
      <c r="C77" s="22"/>
      <c r="D77" s="22"/>
      <c r="E77" s="22"/>
      <c r="F77" s="24"/>
      <c r="G77" s="22"/>
      <c r="H77" s="22"/>
      <c r="I77" s="22"/>
      <c r="J77" s="22"/>
      <c r="K77" s="24"/>
      <c r="L77" s="22"/>
      <c r="M77" s="22"/>
      <c r="N77" s="22"/>
      <c r="O77" s="22"/>
      <c r="P77" s="24"/>
      <c r="Q77" s="22"/>
      <c r="R77" s="22"/>
      <c r="S77" s="22"/>
      <c r="T77" s="22"/>
      <c r="U77" s="24"/>
      <c r="V77" s="22"/>
      <c r="W77" s="22"/>
      <c r="X77" s="22"/>
      <c r="Y77" s="15"/>
      <c r="Z77" s="196">
        <v>0</v>
      </c>
      <c r="AA77" s="22">
        <v>2491</v>
      </c>
      <c r="AB77" s="22">
        <v>-4543.8420199999991</v>
      </c>
      <c r="AC77" s="159">
        <v>-490</v>
      </c>
      <c r="AD77" s="28">
        <v>2026.2690500000001</v>
      </c>
      <c r="AE77" s="196">
        <f>AA77+AB77+AC77+AD77</f>
        <v>-516.57296999999903</v>
      </c>
      <c r="AF77" s="22">
        <v>-4539.4100899999994</v>
      </c>
      <c r="AG77" s="22">
        <v>2025</v>
      </c>
      <c r="AH77" s="159">
        <v>1575</v>
      </c>
      <c r="AI77" s="159">
        <v>-1141.5899100000006</v>
      </c>
      <c r="AJ77" s="196">
        <f>AF77+AG77+AH77+AI77</f>
        <v>-2081</v>
      </c>
      <c r="AK77" s="22">
        <v>5248</v>
      </c>
      <c r="AL77" s="22">
        <v>33</v>
      </c>
      <c r="AM77" s="159">
        <v>30</v>
      </c>
    </row>
    <row r="78" spans="1:41" ht="15" customHeight="1">
      <c r="A78" s="56" t="s">
        <v>94</v>
      </c>
      <c r="B78" s="22"/>
      <c r="C78" s="22"/>
      <c r="D78" s="22"/>
      <c r="E78" s="22"/>
      <c r="F78" s="24"/>
      <c r="G78" s="22"/>
      <c r="H78" s="22"/>
      <c r="I78" s="22"/>
      <c r="J78" s="22"/>
      <c r="K78" s="24"/>
      <c r="L78" s="22"/>
      <c r="M78" s="22"/>
      <c r="N78" s="22"/>
      <c r="O78" s="22"/>
      <c r="P78" s="24"/>
      <c r="Q78" s="22"/>
      <c r="R78" s="22"/>
      <c r="S78" s="22"/>
      <c r="T78" s="22"/>
      <c r="U78" s="24"/>
      <c r="V78" s="22"/>
      <c r="W78" s="22"/>
      <c r="X78" s="22"/>
      <c r="Y78" s="15">
        <v>-499</v>
      </c>
      <c r="Z78" s="196">
        <v>-499</v>
      </c>
      <c r="AA78" s="22">
        <v>-160</v>
      </c>
      <c r="AB78" s="22">
        <v>-159.77170999999998</v>
      </c>
      <c r="AC78" s="159">
        <v>-160</v>
      </c>
      <c r="AD78" s="28">
        <v>-257.49173999999999</v>
      </c>
      <c r="AE78" s="196">
        <f>AA78+AB78+AC78+AD78</f>
        <v>-737.26344999999992</v>
      </c>
      <c r="AF78" s="22">
        <v>-116</v>
      </c>
      <c r="AG78" s="22">
        <v>-129.78393</v>
      </c>
      <c r="AH78" s="159">
        <v>-186</v>
      </c>
      <c r="AI78" s="159">
        <v>-168.21607</v>
      </c>
      <c r="AJ78" s="196">
        <f>AF78+AG78+AH78+AI78</f>
        <v>-600</v>
      </c>
      <c r="AK78" s="22">
        <v>-114</v>
      </c>
      <c r="AL78" s="22">
        <v>-116</v>
      </c>
      <c r="AM78" s="159">
        <v>-117</v>
      </c>
    </row>
    <row r="79" spans="1:41">
      <c r="A79" s="56" t="s">
        <v>21</v>
      </c>
      <c r="B79" s="56">
        <v>16</v>
      </c>
      <c r="C79" s="56">
        <v>23.888369999999998</v>
      </c>
      <c r="D79" s="56">
        <v>149</v>
      </c>
      <c r="E79" s="56">
        <v>215.934</v>
      </c>
      <c r="F79" s="13">
        <v>404.82236999999998</v>
      </c>
      <c r="G79" s="56">
        <v>246.03529999999998</v>
      </c>
      <c r="H79" s="56">
        <v>259</v>
      </c>
      <c r="I79" s="56">
        <v>221.84278</v>
      </c>
      <c r="J79" s="56">
        <v>241</v>
      </c>
      <c r="K79" s="13">
        <v>967.87807999999995</v>
      </c>
      <c r="L79" s="15">
        <v>467</v>
      </c>
      <c r="M79" s="15">
        <v>380</v>
      </c>
      <c r="N79" s="15">
        <v>369.96034999999995</v>
      </c>
      <c r="O79" s="15">
        <v>273</v>
      </c>
      <c r="P79" s="13">
        <v>1489.9603499999998</v>
      </c>
      <c r="Q79" s="15">
        <v>228</v>
      </c>
      <c r="R79" s="15">
        <v>280</v>
      </c>
      <c r="S79" s="15">
        <v>253</v>
      </c>
      <c r="T79" s="15">
        <v>266</v>
      </c>
      <c r="U79" s="196">
        <f t="shared" ref="U79:U80" si="88">SUM(Q79:T79)</f>
        <v>1027</v>
      </c>
      <c r="V79" s="15">
        <v>247</v>
      </c>
      <c r="W79" s="15">
        <v>243</v>
      </c>
      <c r="X79" s="15">
        <v>631</v>
      </c>
      <c r="Y79" s="15">
        <v>723</v>
      </c>
      <c r="Z79" s="196">
        <f>SUM(V79:Y79)</f>
        <v>1844</v>
      </c>
      <c r="AA79" s="15">
        <v>570</v>
      </c>
      <c r="AB79" s="15">
        <v>572</v>
      </c>
      <c r="AC79" s="69">
        <v>490</v>
      </c>
      <c r="AD79" s="15">
        <v>472.62343000000004</v>
      </c>
      <c r="AE79" s="196">
        <f t="shared" ref="AE79:AE80" si="89">AA79+AB79+AC79+AD79</f>
        <v>2104.6234300000001</v>
      </c>
      <c r="AF79" s="15">
        <v>365.49</v>
      </c>
      <c r="AG79" s="15">
        <v>891</v>
      </c>
      <c r="AH79" s="69">
        <v>586</v>
      </c>
      <c r="AI79" s="69">
        <v>545.51</v>
      </c>
      <c r="AJ79" s="196">
        <f t="shared" ref="AJ79:AJ80" si="90">AF79+AG79+AH79+AI79</f>
        <v>2388</v>
      </c>
      <c r="AK79" s="15">
        <v>583</v>
      </c>
      <c r="AL79" s="15">
        <v>559</v>
      </c>
      <c r="AM79" s="69">
        <v>538</v>
      </c>
    </row>
    <row r="80" spans="1:41">
      <c r="A80" s="56" t="s">
        <v>22</v>
      </c>
      <c r="B80" s="56">
        <v>266</v>
      </c>
      <c r="C80" s="56">
        <v>267.76634999999999</v>
      </c>
      <c r="D80" s="56">
        <v>269</v>
      </c>
      <c r="E80" s="56">
        <v>121</v>
      </c>
      <c r="F80" s="13">
        <v>923.76634999999999</v>
      </c>
      <c r="G80" s="56">
        <v>303.78652</v>
      </c>
      <c r="H80" s="56">
        <v>403</v>
      </c>
      <c r="I80" s="56">
        <v>463</v>
      </c>
      <c r="J80" s="56">
        <v>491</v>
      </c>
      <c r="K80" s="13">
        <v>1660.7865200000001</v>
      </c>
      <c r="L80" s="15">
        <v>398</v>
      </c>
      <c r="M80" s="15">
        <v>458</v>
      </c>
      <c r="N80" s="15">
        <v>469.03161999999998</v>
      </c>
      <c r="O80" s="15">
        <v>480</v>
      </c>
      <c r="P80" s="13">
        <v>1805.03162</v>
      </c>
      <c r="Q80" s="15">
        <v>-455</v>
      </c>
      <c r="R80" s="15">
        <v>-434.5</v>
      </c>
      <c r="S80" s="15">
        <v>-528</v>
      </c>
      <c r="T80" s="15">
        <v>-524</v>
      </c>
      <c r="U80" s="196">
        <f t="shared" si="88"/>
        <v>-1941.5</v>
      </c>
      <c r="V80" s="15">
        <v>-494</v>
      </c>
      <c r="W80" s="15">
        <v>-851</v>
      </c>
      <c r="X80" s="15">
        <v>-958</v>
      </c>
      <c r="Y80" s="15">
        <v>-613</v>
      </c>
      <c r="Z80" s="196">
        <f>SUM(V80:Y80)</f>
        <v>-2916</v>
      </c>
      <c r="AA80" s="15">
        <v>-681</v>
      </c>
      <c r="AB80" s="15">
        <v>-636.20756000000006</v>
      </c>
      <c r="AC80" s="69">
        <v>-489</v>
      </c>
      <c r="AD80" s="15">
        <v>-986.58184999999992</v>
      </c>
      <c r="AE80" s="196">
        <f t="shared" si="89"/>
        <v>-2792.7894099999999</v>
      </c>
      <c r="AF80" s="15">
        <v>-648</v>
      </c>
      <c r="AG80" s="15">
        <v>-1581</v>
      </c>
      <c r="AH80" s="69">
        <v>-2391</v>
      </c>
      <c r="AI80" s="69">
        <v>-2390</v>
      </c>
      <c r="AJ80" s="196">
        <f t="shared" si="90"/>
        <v>-7010</v>
      </c>
      <c r="AK80" s="15">
        <v>-2304</v>
      </c>
      <c r="AL80" s="15">
        <v>-1690</v>
      </c>
      <c r="AM80" s="69">
        <v>-1540</v>
      </c>
    </row>
    <row r="81" spans="1:39">
      <c r="A81" s="55" t="s">
        <v>129</v>
      </c>
      <c r="B81" s="33">
        <v>557.78377999999793</v>
      </c>
      <c r="C81" s="33">
        <v>19348.233259999997</v>
      </c>
      <c r="D81" s="33">
        <v>6782.1090899999981</v>
      </c>
      <c r="E81" s="33">
        <v>30663.340850000001</v>
      </c>
      <c r="F81" s="34">
        <v>57351.466979999997</v>
      </c>
      <c r="G81" s="33">
        <v>2593.9827999999961</v>
      </c>
      <c r="H81" s="33">
        <v>36385.306455470898</v>
      </c>
      <c r="I81" s="33">
        <v>13418.135540000001</v>
      </c>
      <c r="J81" s="33">
        <v>34680.470799319701</v>
      </c>
      <c r="K81" s="34">
        <v>87077.895594790607</v>
      </c>
      <c r="L81" s="33">
        <v>19001</v>
      </c>
      <c r="M81" s="33">
        <v>12724.084580000002</v>
      </c>
      <c r="N81" s="33">
        <v>7624.9287300000005</v>
      </c>
      <c r="O81" s="33">
        <v>18502.564939999997</v>
      </c>
      <c r="P81" s="34">
        <v>57852.578249999999</v>
      </c>
      <c r="Q81" s="33">
        <v>-518</v>
      </c>
      <c r="R81" s="33">
        <v>1835.5</v>
      </c>
      <c r="S81" s="33">
        <v>4224.5999999999985</v>
      </c>
      <c r="T81" s="33">
        <f>T75+SUM(T79:T80)</f>
        <v>24469</v>
      </c>
      <c r="U81" s="34">
        <v>30011</v>
      </c>
      <c r="V81" s="33">
        <f>V75+SUM(V79:V80)</f>
        <v>16725</v>
      </c>
      <c r="W81" s="33">
        <f>W75+SUM(W79:W80)</f>
        <v>13990</v>
      </c>
      <c r="X81" s="33">
        <f>X75+SUM(X79:X80)</f>
        <v>9282</v>
      </c>
      <c r="Y81" s="33">
        <f>Y75+SUM(Y78:Y80)</f>
        <v>3606</v>
      </c>
      <c r="Z81" s="34">
        <f>Z75+SUM(Z78:Z80)</f>
        <v>43605</v>
      </c>
      <c r="AA81" s="33">
        <f t="shared" ref="AA81:AF81" si="91">AA75+SUM(AA77:AA80)</f>
        <v>16219</v>
      </c>
      <c r="AB81" s="33">
        <f t="shared" si="91"/>
        <v>19281.766960000001</v>
      </c>
      <c r="AC81" s="255">
        <f t="shared" si="91"/>
        <v>13760</v>
      </c>
      <c r="AD81" s="33">
        <f t="shared" si="91"/>
        <v>26075.013449999995</v>
      </c>
      <c r="AE81" s="34">
        <f t="shared" si="91"/>
        <v>75335.780410000007</v>
      </c>
      <c r="AF81" s="33">
        <f t="shared" si="91"/>
        <v>-43377.113039999997</v>
      </c>
      <c r="AG81" s="33">
        <f t="shared" ref="AG81:AH81" si="92">AG75+SUM(AG77:AG80)</f>
        <v>-40294.783929999998</v>
      </c>
      <c r="AH81" s="255">
        <f t="shared" si="92"/>
        <v>-27806</v>
      </c>
      <c r="AI81" s="255">
        <f>AI75+SUM(AI77:AI80)</f>
        <v>-17646.103029999998</v>
      </c>
      <c r="AJ81" s="34">
        <f t="shared" ref="AJ81:AK81" si="93">AJ75+SUM(AJ77:AJ80)</f>
        <v>-129124</v>
      </c>
      <c r="AK81" s="33">
        <f t="shared" si="93"/>
        <v>-7432</v>
      </c>
      <c r="AL81" s="33">
        <f t="shared" ref="AL81:AM81" si="94">AL75+SUM(AL77:AL80)</f>
        <v>-4166</v>
      </c>
      <c r="AM81" s="255">
        <f t="shared" si="94"/>
        <v>-1942</v>
      </c>
    </row>
    <row r="82" spans="1:39" ht="7.35" customHeight="1">
      <c r="A82" s="56"/>
      <c r="B82" s="57"/>
      <c r="C82" s="57"/>
      <c r="D82" s="57"/>
      <c r="E82" s="57"/>
      <c r="F82" s="58"/>
      <c r="G82" s="57"/>
      <c r="H82" s="57"/>
      <c r="I82" s="57"/>
      <c r="J82" s="57"/>
      <c r="K82" s="58"/>
      <c r="L82" s="113"/>
      <c r="M82" s="113"/>
      <c r="N82" s="113"/>
      <c r="O82" s="113"/>
      <c r="P82" s="58"/>
      <c r="Q82" s="113"/>
      <c r="R82" s="113"/>
      <c r="S82" s="113"/>
      <c r="T82" s="113"/>
      <c r="U82" s="58"/>
      <c r="V82" s="113"/>
      <c r="W82" s="113"/>
      <c r="X82" s="113"/>
      <c r="Y82" s="113"/>
      <c r="Z82" s="58"/>
      <c r="AA82" s="113"/>
      <c r="AB82" s="113"/>
      <c r="AC82" s="250"/>
      <c r="AD82" s="113"/>
      <c r="AE82" s="58"/>
      <c r="AF82" s="113"/>
      <c r="AG82" s="113"/>
      <c r="AH82" s="250"/>
      <c r="AI82" s="250"/>
      <c r="AJ82" s="58"/>
      <c r="AK82" s="113"/>
      <c r="AL82" s="113"/>
      <c r="AM82" s="250"/>
    </row>
    <row r="83" spans="1:39">
      <c r="A83" s="52" t="s">
        <v>23</v>
      </c>
      <c r="B83" s="56">
        <v>72</v>
      </c>
      <c r="C83" s="56">
        <v>5407</v>
      </c>
      <c r="D83" s="56">
        <v>1188.43361</v>
      </c>
      <c r="E83" s="56">
        <v>7798.7065300000004</v>
      </c>
      <c r="F83" s="13">
        <v>14466.14014</v>
      </c>
      <c r="G83" s="56">
        <v>675.31525999999997</v>
      </c>
      <c r="H83" s="56">
        <v>9256</v>
      </c>
      <c r="I83" s="56">
        <v>2477.0440400000002</v>
      </c>
      <c r="J83" s="56">
        <v>7644</v>
      </c>
      <c r="K83" s="13">
        <v>20052.3593</v>
      </c>
      <c r="L83" s="15">
        <v>4608</v>
      </c>
      <c r="M83" s="15">
        <v>2476</v>
      </c>
      <c r="N83" s="15">
        <v>2550.5695599999999</v>
      </c>
      <c r="O83" s="15">
        <v>6576.4173600000004</v>
      </c>
      <c r="P83" s="13">
        <v>16211.123910000002</v>
      </c>
      <c r="Q83" s="15">
        <v>-362</v>
      </c>
      <c r="R83" s="15">
        <v>238</v>
      </c>
      <c r="S83" s="15">
        <v>1009</v>
      </c>
      <c r="T83" s="15">
        <v>15905</v>
      </c>
      <c r="U83" s="196">
        <v>16790</v>
      </c>
      <c r="V83" s="15">
        <v>4453</v>
      </c>
      <c r="W83" s="15">
        <v>3635</v>
      </c>
      <c r="X83" s="15">
        <v>1452</v>
      </c>
      <c r="Y83" s="15">
        <v>-22</v>
      </c>
      <c r="Z83" s="196">
        <v>9518</v>
      </c>
      <c r="AA83" s="15">
        <v>3648</v>
      </c>
      <c r="AB83" s="15">
        <v>5308</v>
      </c>
      <c r="AC83" s="69">
        <v>3030</v>
      </c>
      <c r="AD83" s="15">
        <v>4782</v>
      </c>
      <c r="AE83" s="196">
        <f t="shared" ref="AE83:AE84" si="95">AA83+AB83+AC83+AD83</f>
        <v>16768</v>
      </c>
      <c r="AF83" s="15">
        <v>15505.499230000001</v>
      </c>
      <c r="AG83" s="15">
        <v>-10248</v>
      </c>
      <c r="AH83" s="69">
        <v>19349</v>
      </c>
      <c r="AI83" s="69">
        <v>1897.5007699999987</v>
      </c>
      <c r="AJ83" s="196">
        <f t="shared" ref="AJ83:AJ84" si="96">AF83+AG83+AH83+AI83</f>
        <v>26504</v>
      </c>
      <c r="AK83" s="15">
        <v>3068</v>
      </c>
      <c r="AL83" s="15">
        <v>1946</v>
      </c>
      <c r="AM83" s="69">
        <v>4402</v>
      </c>
    </row>
    <row r="84" spans="1:39">
      <c r="A84" s="14" t="s">
        <v>125</v>
      </c>
      <c r="B84" s="56">
        <v>-262</v>
      </c>
      <c r="C84" s="56">
        <v>-162</v>
      </c>
      <c r="D84" s="56">
        <v>-297.16061999999999</v>
      </c>
      <c r="E84" s="56">
        <v>-349.93089000000003</v>
      </c>
      <c r="F84" s="13">
        <v>-1071.09151</v>
      </c>
      <c r="G84" s="56">
        <v>-433.67930000000001</v>
      </c>
      <c r="H84" s="56">
        <v>-749</v>
      </c>
      <c r="I84" s="56">
        <v>-427</v>
      </c>
      <c r="J84" s="56">
        <v>-792</v>
      </c>
      <c r="K84" s="13">
        <v>-2401.6792999999998</v>
      </c>
      <c r="L84" s="15">
        <v>-441</v>
      </c>
      <c r="M84" s="15">
        <v>-1339.7233000000001</v>
      </c>
      <c r="N84" s="15">
        <v>-690.38681999999994</v>
      </c>
      <c r="O84" s="15">
        <v>149.80103</v>
      </c>
      <c r="P84" s="13">
        <v>-2321.3090900000002</v>
      </c>
      <c r="Q84" s="15">
        <v>-255</v>
      </c>
      <c r="R84" s="15">
        <v>-264</v>
      </c>
      <c r="S84" s="15">
        <v>-318</v>
      </c>
      <c r="T84" s="15">
        <v>134</v>
      </c>
      <c r="U84" s="196">
        <f t="shared" ref="U84" si="97">SUM(Q84:T84)</f>
        <v>-703</v>
      </c>
      <c r="V84" s="15">
        <v>-205</v>
      </c>
      <c r="W84" s="15">
        <v>-100</v>
      </c>
      <c r="X84" s="15">
        <v>-202</v>
      </c>
      <c r="Y84" s="15">
        <v>15</v>
      </c>
      <c r="Z84" s="196">
        <f>SUM(V84:Y84)</f>
        <v>-492</v>
      </c>
      <c r="AA84" s="15">
        <v>-84</v>
      </c>
      <c r="AB84" s="15">
        <v>-138</v>
      </c>
      <c r="AC84" s="69">
        <v>166</v>
      </c>
      <c r="AD84" s="15">
        <v>59</v>
      </c>
      <c r="AE84" s="196">
        <f t="shared" si="95"/>
        <v>3</v>
      </c>
      <c r="AF84" s="15">
        <v>-528.51490000000001</v>
      </c>
      <c r="AG84" s="15">
        <v>0</v>
      </c>
      <c r="AH84" s="69">
        <v>-1329</v>
      </c>
      <c r="AI84" s="15">
        <v>0</v>
      </c>
      <c r="AJ84" s="196">
        <f t="shared" si="96"/>
        <v>-1857.5149000000001</v>
      </c>
      <c r="AK84" s="15"/>
      <c r="AL84" s="15"/>
      <c r="AM84" s="69"/>
    </row>
    <row r="85" spans="1:39">
      <c r="A85" s="55" t="s">
        <v>130</v>
      </c>
      <c r="B85" s="33">
        <v>223.78377999999793</v>
      </c>
      <c r="C85" s="33">
        <v>13779.233259999997</v>
      </c>
      <c r="D85" s="33">
        <v>5296.5148599999984</v>
      </c>
      <c r="E85" s="33">
        <v>22514.703430000001</v>
      </c>
      <c r="F85" s="34">
        <v>41814.235329999996</v>
      </c>
      <c r="G85" s="33">
        <v>1484.9882399999963</v>
      </c>
      <c r="H85" s="33">
        <v>26380.306455470898</v>
      </c>
      <c r="I85" s="33">
        <v>10514.0915</v>
      </c>
      <c r="J85" s="33">
        <v>26244.470799319701</v>
      </c>
      <c r="K85" s="34">
        <v>64623.856994790607</v>
      </c>
      <c r="L85" s="33">
        <v>13952</v>
      </c>
      <c r="M85" s="33">
        <v>8908.3612800000028</v>
      </c>
      <c r="N85" s="33">
        <v>4383.9723500000009</v>
      </c>
      <c r="O85" s="33">
        <v>12075.948609999998</v>
      </c>
      <c r="P85" s="34">
        <v>39320.145249999994</v>
      </c>
      <c r="Q85" s="33">
        <v>-887</v>
      </c>
      <c r="R85" s="33">
        <v>1809.5</v>
      </c>
      <c r="S85" s="33">
        <v>2897.5999999999985</v>
      </c>
      <c r="T85" s="33">
        <f t="shared" ref="T85:AE85" si="98">T81-T83+T84</f>
        <v>8698</v>
      </c>
      <c r="U85" s="34">
        <f t="shared" si="98"/>
        <v>12518</v>
      </c>
      <c r="V85" s="33">
        <f t="shared" si="98"/>
        <v>12067</v>
      </c>
      <c r="W85" s="33">
        <f t="shared" si="98"/>
        <v>10255</v>
      </c>
      <c r="X85" s="33">
        <f t="shared" si="98"/>
        <v>7628</v>
      </c>
      <c r="Y85" s="33">
        <f t="shared" si="98"/>
        <v>3643</v>
      </c>
      <c r="Z85" s="34">
        <f t="shared" si="98"/>
        <v>33595</v>
      </c>
      <c r="AA85" s="33">
        <f t="shared" si="98"/>
        <v>12487</v>
      </c>
      <c r="AB85" s="33">
        <f t="shared" si="98"/>
        <v>13835.766960000001</v>
      </c>
      <c r="AC85" s="255">
        <f t="shared" si="98"/>
        <v>10896</v>
      </c>
      <c r="AD85" s="33">
        <f t="shared" si="98"/>
        <v>21352.013449999995</v>
      </c>
      <c r="AE85" s="34">
        <f t="shared" si="98"/>
        <v>58570.780410000007</v>
      </c>
      <c r="AF85" s="33">
        <f>AF81-AF83+AF84</f>
        <v>-59411.12717</v>
      </c>
      <c r="AG85" s="33">
        <f t="shared" ref="AG85:AH85" si="99">AG81-AG83+AG84</f>
        <v>-30046.783929999998</v>
      </c>
      <c r="AH85" s="255">
        <f t="shared" si="99"/>
        <v>-48484</v>
      </c>
      <c r="AI85" s="255">
        <f>AI81-AI83+AI84</f>
        <v>-19543.603799999997</v>
      </c>
      <c r="AJ85" s="34">
        <f t="shared" ref="AJ85:AK85" si="100">AJ81-AJ83+AJ84</f>
        <v>-157485.51490000001</v>
      </c>
      <c r="AK85" s="33">
        <f t="shared" si="100"/>
        <v>-10500</v>
      </c>
      <c r="AL85" s="33">
        <f t="shared" ref="AL85:AM85" si="101">AL81-AL83+AL84</f>
        <v>-6112</v>
      </c>
      <c r="AM85" s="255">
        <f t="shared" si="101"/>
        <v>-6344</v>
      </c>
    </row>
    <row r="86" spans="1:39" ht="14.85" customHeight="1">
      <c r="A86" s="12" t="s">
        <v>24</v>
      </c>
      <c r="B86" s="12">
        <v>355</v>
      </c>
      <c r="C86" s="12">
        <v>0</v>
      </c>
      <c r="D86" s="12">
        <v>0</v>
      </c>
      <c r="E86" s="12">
        <v>0</v>
      </c>
      <c r="F86" s="13">
        <v>355</v>
      </c>
      <c r="G86" s="12">
        <v>0</v>
      </c>
      <c r="H86" s="12">
        <v>0</v>
      </c>
      <c r="I86" s="12">
        <v>0</v>
      </c>
      <c r="J86" s="12">
        <v>0</v>
      </c>
      <c r="K86" s="13">
        <v>0</v>
      </c>
      <c r="L86" s="110">
        <v>0</v>
      </c>
      <c r="M86" s="110">
        <v>0</v>
      </c>
      <c r="N86" s="110">
        <v>0</v>
      </c>
      <c r="O86" s="110">
        <v>0</v>
      </c>
      <c r="P86" s="13">
        <v>0</v>
      </c>
      <c r="Q86" s="110">
        <v>0</v>
      </c>
      <c r="R86" s="110">
        <v>0</v>
      </c>
      <c r="S86" s="110">
        <v>0</v>
      </c>
      <c r="T86" s="110">
        <v>0</v>
      </c>
      <c r="U86" s="13">
        <v>0</v>
      </c>
      <c r="V86" s="110">
        <v>0</v>
      </c>
      <c r="W86" s="110">
        <v>0</v>
      </c>
      <c r="X86" s="110">
        <v>0</v>
      </c>
      <c r="Y86" s="110">
        <v>0</v>
      </c>
      <c r="Z86" s="13">
        <v>0</v>
      </c>
      <c r="AA86" s="110">
        <v>0</v>
      </c>
      <c r="AB86" s="110">
        <v>0</v>
      </c>
      <c r="AC86" s="250"/>
      <c r="AD86" s="110"/>
      <c r="AE86" s="13">
        <v>0</v>
      </c>
      <c r="AF86" s="110">
        <v>0</v>
      </c>
      <c r="AG86" s="110">
        <v>0</v>
      </c>
      <c r="AH86" s="250">
        <v>0</v>
      </c>
      <c r="AI86" s="250">
        <v>0</v>
      </c>
      <c r="AJ86" s="13">
        <v>0</v>
      </c>
      <c r="AK86" s="110">
        <v>0</v>
      </c>
      <c r="AL86" s="110">
        <v>0</v>
      </c>
      <c r="AM86" s="250">
        <v>0</v>
      </c>
    </row>
    <row r="87" spans="1:39" collapsed="1">
      <c r="A87" s="43" t="s">
        <v>130</v>
      </c>
      <c r="B87" s="44">
        <v>578.78377999999793</v>
      </c>
      <c r="C87" s="44">
        <v>13779.233259999997</v>
      </c>
      <c r="D87" s="44">
        <v>5296.5148599999984</v>
      </c>
      <c r="E87" s="44">
        <v>22514.703430000001</v>
      </c>
      <c r="F87" s="44">
        <v>42169.235329999996</v>
      </c>
      <c r="G87" s="44">
        <v>1484.9882399999963</v>
      </c>
      <c r="H87" s="44">
        <v>26380.306455470898</v>
      </c>
      <c r="I87" s="44">
        <v>10514.0915</v>
      </c>
      <c r="J87" s="44">
        <v>26244.470799319701</v>
      </c>
      <c r="K87" s="44">
        <v>64623.856994790607</v>
      </c>
      <c r="L87" s="44">
        <v>13952</v>
      </c>
      <c r="M87" s="44">
        <v>8908.3612800000028</v>
      </c>
      <c r="N87" s="44">
        <v>4383.9723500000009</v>
      </c>
      <c r="O87" s="44">
        <v>12075.948609999998</v>
      </c>
      <c r="P87" s="106">
        <v>39320.145249999994</v>
      </c>
      <c r="Q87" s="44">
        <v>-887</v>
      </c>
      <c r="R87" s="44">
        <v>1809.5</v>
      </c>
      <c r="S87" s="44">
        <v>2897.5999999999985</v>
      </c>
      <c r="T87" s="44">
        <f t="shared" ref="T87:AF87" si="102">SUM(T85:T86)</f>
        <v>8698</v>
      </c>
      <c r="U87" s="44">
        <f t="shared" si="102"/>
        <v>12518</v>
      </c>
      <c r="V87" s="44">
        <f t="shared" si="102"/>
        <v>12067</v>
      </c>
      <c r="W87" s="44">
        <f t="shared" si="102"/>
        <v>10255</v>
      </c>
      <c r="X87" s="44">
        <f t="shared" si="102"/>
        <v>7628</v>
      </c>
      <c r="Y87" s="44">
        <f t="shared" si="102"/>
        <v>3643</v>
      </c>
      <c r="Z87" s="44">
        <f t="shared" si="102"/>
        <v>33595</v>
      </c>
      <c r="AA87" s="44">
        <f t="shared" si="102"/>
        <v>12487</v>
      </c>
      <c r="AB87" s="44">
        <f t="shared" si="102"/>
        <v>13835.766960000001</v>
      </c>
      <c r="AC87" s="44">
        <f t="shared" si="102"/>
        <v>10896</v>
      </c>
      <c r="AD87" s="44">
        <f t="shared" si="102"/>
        <v>21352.013449999995</v>
      </c>
      <c r="AE87" s="44">
        <f t="shared" si="102"/>
        <v>58570.780410000007</v>
      </c>
      <c r="AF87" s="44">
        <f t="shared" si="102"/>
        <v>-59411.12717</v>
      </c>
      <c r="AG87" s="44">
        <f t="shared" ref="AG87:AH87" si="103">SUM(AG85:AG86)</f>
        <v>-30046.783929999998</v>
      </c>
      <c r="AH87" s="44">
        <f t="shared" si="103"/>
        <v>-48484</v>
      </c>
      <c r="AI87" s="44">
        <f t="shared" ref="AI87:AK87" si="104">SUM(AI85:AI86)</f>
        <v>-19543.603799999997</v>
      </c>
      <c r="AJ87" s="44">
        <f t="shared" si="104"/>
        <v>-157485.51490000001</v>
      </c>
      <c r="AK87" s="44">
        <f t="shared" si="104"/>
        <v>-10500</v>
      </c>
      <c r="AL87" s="44">
        <f t="shared" ref="AL87:AM87" si="105">SUM(AL85:AL86)</f>
        <v>-6112</v>
      </c>
      <c r="AM87" s="44">
        <f t="shared" si="105"/>
        <v>-6344</v>
      </c>
    </row>
    <row r="88" spans="1:39">
      <c r="A88" s="52" t="s">
        <v>116</v>
      </c>
      <c r="B88" s="56">
        <v>0</v>
      </c>
      <c r="C88" s="56">
        <v>-472</v>
      </c>
      <c r="D88" s="56">
        <v>-439</v>
      </c>
      <c r="E88" s="56">
        <v>-1522</v>
      </c>
      <c r="F88" s="13">
        <v>-2433</v>
      </c>
      <c r="G88" s="56">
        <v>-1094</v>
      </c>
      <c r="H88" s="56">
        <v>-2030</v>
      </c>
      <c r="I88" s="56">
        <v>-1904</v>
      </c>
      <c r="J88" s="56">
        <v>-3752</v>
      </c>
      <c r="K88" s="13">
        <v>-8780</v>
      </c>
      <c r="L88" s="15">
        <v>-2650.3372453216002</v>
      </c>
      <c r="M88" s="15">
        <v>-2892.1456527073001</v>
      </c>
      <c r="N88" s="15">
        <v>-1859.3238478911001</v>
      </c>
      <c r="O88" s="15">
        <v>-3129.9550803466</v>
      </c>
      <c r="P88" s="13">
        <v>-10531.7618262666</v>
      </c>
      <c r="Q88" s="15">
        <v>962</v>
      </c>
      <c r="R88" s="15">
        <v>-3521</v>
      </c>
      <c r="S88" s="15">
        <v>-3748</v>
      </c>
      <c r="T88" s="15">
        <v>-3867</v>
      </c>
      <c r="U88" s="192">
        <v>-10174</v>
      </c>
      <c r="V88" s="15">
        <v>-3562</v>
      </c>
      <c r="W88" s="15">
        <v>-2630</v>
      </c>
      <c r="X88" s="15">
        <v>-2482</v>
      </c>
      <c r="Y88" s="15">
        <v>-2077</v>
      </c>
      <c r="Z88" s="192">
        <v>-10751</v>
      </c>
      <c r="AA88" s="15">
        <v>-4222</v>
      </c>
      <c r="AB88" s="15">
        <v>-2439</v>
      </c>
      <c r="AC88" s="69">
        <v>-1863</v>
      </c>
      <c r="AD88" s="15">
        <f>-3812+631</f>
        <v>-3181</v>
      </c>
      <c r="AE88" s="192">
        <f>AA88+AB88+AC88+AD88</f>
        <v>-11705</v>
      </c>
      <c r="AF88" s="15">
        <v>10056.977999650899</v>
      </c>
      <c r="AG88" s="15">
        <v>4080</v>
      </c>
      <c r="AH88" s="69">
        <v>1275</v>
      </c>
      <c r="AI88" s="69">
        <f>13711-AH88-AG88-AF88</f>
        <v>-1700.9779996508987</v>
      </c>
      <c r="AJ88" s="192">
        <f>AF88+AG88+AH88+AI88</f>
        <v>13711</v>
      </c>
      <c r="AK88" s="15">
        <v>-4340</v>
      </c>
      <c r="AL88" s="15">
        <v>-3099</v>
      </c>
      <c r="AM88" s="69">
        <v>-2034</v>
      </c>
    </row>
    <row r="89" spans="1:39" collapsed="1">
      <c r="A89" s="43" t="s">
        <v>117</v>
      </c>
      <c r="B89" s="44">
        <v>578.78377999999793</v>
      </c>
      <c r="C89" s="44">
        <v>13307.233259999997</v>
      </c>
      <c r="D89" s="44">
        <v>4857.5148599999984</v>
      </c>
      <c r="E89" s="44">
        <v>20992.703430000001</v>
      </c>
      <c r="F89" s="44">
        <v>39736.235329999996</v>
      </c>
      <c r="G89" s="44">
        <v>390.98823999999627</v>
      </c>
      <c r="H89" s="44">
        <v>24350.306455470898</v>
      </c>
      <c r="I89" s="44">
        <v>8610.0915000000005</v>
      </c>
      <c r="J89" s="44">
        <v>22492.470799319701</v>
      </c>
      <c r="K89" s="44">
        <v>55843.856994790607</v>
      </c>
      <c r="L89" s="44">
        <v>11301.6627546784</v>
      </c>
      <c r="M89" s="44">
        <v>6016.2156272927023</v>
      </c>
      <c r="N89" s="44">
        <v>2524.6485021089011</v>
      </c>
      <c r="O89" s="44">
        <v>8945.9935296533986</v>
      </c>
      <c r="P89" s="106">
        <v>28788.383423733394</v>
      </c>
      <c r="Q89" s="44">
        <v>75</v>
      </c>
      <c r="R89" s="44">
        <v>-1711.5</v>
      </c>
      <c r="S89" s="44">
        <v>-850.40000000000146</v>
      </c>
      <c r="T89" s="44">
        <f t="shared" ref="T89:Z89" si="106">SUM(T87:T88)</f>
        <v>4831</v>
      </c>
      <c r="U89" s="106">
        <f t="shared" si="106"/>
        <v>2344</v>
      </c>
      <c r="V89" s="44">
        <f t="shared" si="106"/>
        <v>8505</v>
      </c>
      <c r="W89" s="44">
        <f t="shared" si="106"/>
        <v>7625</v>
      </c>
      <c r="X89" s="44">
        <f t="shared" si="106"/>
        <v>5146</v>
      </c>
      <c r="Y89" s="44">
        <f t="shared" si="106"/>
        <v>1566</v>
      </c>
      <c r="Z89" s="106">
        <f t="shared" si="106"/>
        <v>22844</v>
      </c>
      <c r="AA89" s="44">
        <f t="shared" ref="AA89:AD89" si="107">SUM(AA87:AA88)</f>
        <v>8265</v>
      </c>
      <c r="AB89" s="44">
        <f t="shared" si="107"/>
        <v>11396.766960000001</v>
      </c>
      <c r="AC89" s="44">
        <f t="shared" si="107"/>
        <v>9033</v>
      </c>
      <c r="AD89" s="44">
        <f t="shared" si="107"/>
        <v>18171.013449999995</v>
      </c>
      <c r="AE89" s="106">
        <f>SUM(AA89:AD89)</f>
        <v>46865.780409999992</v>
      </c>
      <c r="AF89" s="44">
        <f t="shared" ref="AF89:AG89" si="108">SUM(AF87:AF88)</f>
        <v>-49354.149170349105</v>
      </c>
      <c r="AG89" s="44">
        <f t="shared" si="108"/>
        <v>-25966.783929999998</v>
      </c>
      <c r="AH89" s="44">
        <f t="shared" ref="AH89:AI89" si="109">SUM(AH87:AH88)</f>
        <v>-47209</v>
      </c>
      <c r="AI89" s="44">
        <f t="shared" si="109"/>
        <v>-21244.581799650896</v>
      </c>
      <c r="AJ89" s="106">
        <f>SUM(AF89:AI89)</f>
        <v>-143774.51489999998</v>
      </c>
      <c r="AK89" s="44">
        <f t="shared" ref="AK89:AL89" si="110">SUM(AK87:AK88)</f>
        <v>-14840</v>
      </c>
      <c r="AL89" s="44">
        <f t="shared" si="110"/>
        <v>-9211</v>
      </c>
      <c r="AM89" s="44">
        <f t="shared" ref="AM89" si="111">SUM(AM87:AM88)</f>
        <v>-8378</v>
      </c>
    </row>
    <row r="90" spans="1:39">
      <c r="A90" s="43" t="s">
        <v>25</v>
      </c>
      <c r="B90" s="107">
        <v>8.3493281978043871E-3</v>
      </c>
      <c r="C90" s="107">
        <v>0.19160331250359958</v>
      </c>
      <c r="D90" s="107">
        <v>6.978987471624376E-2</v>
      </c>
      <c r="E90" s="107">
        <v>0.30007580877097689</v>
      </c>
      <c r="F90" s="107">
        <v>0.56966246136422283</v>
      </c>
      <c r="G90" s="107">
        <v>5.5321217952345389E-3</v>
      </c>
      <c r="H90" s="107">
        <v>0.33967060673293853</v>
      </c>
      <c r="I90" s="107">
        <v>0.12150848856900932</v>
      </c>
      <c r="J90" s="107">
        <v>0.31785188512972273</v>
      </c>
      <c r="K90" s="191">
        <v>0.78589120148034852</v>
      </c>
      <c r="L90" s="107">
        <v>0.16117602331258415</v>
      </c>
      <c r="M90" s="107">
        <v>8.7885700493648411E-2</v>
      </c>
      <c r="N90" s="107">
        <v>3.7266384762331371E-2</v>
      </c>
      <c r="O90" s="107">
        <v>0.13362200940483046</v>
      </c>
      <c r="P90" s="108">
        <v>0.42172748668727411</v>
      </c>
      <c r="Q90" s="107">
        <v>1.1164036915748735E-3</v>
      </c>
      <c r="R90" s="107">
        <v>-2.6013405681455475E-2</v>
      </c>
      <c r="S90" s="107">
        <v>-1.3122849250806312E-2</v>
      </c>
      <c r="T90" s="191">
        <v>0.08</v>
      </c>
      <c r="U90" s="108">
        <f t="shared" ref="U90:Z90" si="112">U89/U94</f>
        <v>3.5764418675617943E-2</v>
      </c>
      <c r="V90" s="107">
        <f t="shared" si="112"/>
        <v>0.13161763567990839</v>
      </c>
      <c r="W90" s="191">
        <f t="shared" si="112"/>
        <v>0.12021883770062751</v>
      </c>
      <c r="X90" s="107">
        <f t="shared" si="112"/>
        <v>8.1951809915117926E-2</v>
      </c>
      <c r="Y90" s="191">
        <f t="shared" si="112"/>
        <v>2.5206431986093004E-2</v>
      </c>
      <c r="Z90" s="108">
        <f t="shared" si="112"/>
        <v>0.36141566598636227</v>
      </c>
      <c r="AA90" s="191">
        <v>0.13</v>
      </c>
      <c r="AB90" s="191">
        <v>0.19</v>
      </c>
      <c r="AC90" s="191">
        <v>0.15</v>
      </c>
      <c r="AD90" s="191">
        <v>0.28999999999999998</v>
      </c>
      <c r="AE90" s="108">
        <f>SUM(AA90:AD90)</f>
        <v>0.76</v>
      </c>
      <c r="AF90" s="191">
        <v>-0.82</v>
      </c>
      <c r="AG90" s="191">
        <v>-0.44</v>
      </c>
      <c r="AH90" s="191">
        <v>-0.80200000000000005</v>
      </c>
      <c r="AI90" s="191">
        <v>-0.36800000000000022</v>
      </c>
      <c r="AJ90" s="265">
        <f>SUM(AF90:AI90)</f>
        <v>-2.4300000000000006</v>
      </c>
      <c r="AK90" s="191">
        <v>-0.25</v>
      </c>
      <c r="AL90" s="191">
        <v>-0.16</v>
      </c>
      <c r="AM90" s="191">
        <v>-0.14000000000000001</v>
      </c>
    </row>
    <row r="91" spans="1:39" ht="13.15" customHeight="1">
      <c r="A91" s="52"/>
      <c r="B91" s="56"/>
      <c r="C91" s="56"/>
      <c r="D91" s="56"/>
      <c r="E91" s="56"/>
      <c r="F91" s="13"/>
      <c r="G91" s="56"/>
      <c r="H91" s="56"/>
      <c r="I91" s="56"/>
      <c r="J91" s="56"/>
      <c r="K91" s="13"/>
      <c r="L91" s="15"/>
      <c r="M91" s="15"/>
      <c r="N91" s="15"/>
      <c r="O91" s="15"/>
      <c r="P91" s="13"/>
      <c r="Q91" s="15"/>
      <c r="R91" s="15"/>
      <c r="S91" s="15"/>
      <c r="T91" s="15"/>
      <c r="U91" s="13"/>
      <c r="V91" s="15"/>
      <c r="W91" s="15"/>
      <c r="X91" s="15"/>
      <c r="Y91" s="15"/>
      <c r="Z91" s="13"/>
      <c r="AA91" s="15"/>
      <c r="AB91" s="15"/>
      <c r="AC91" s="15"/>
      <c r="AD91" s="15"/>
      <c r="AE91" s="13"/>
      <c r="AF91" s="15"/>
      <c r="AG91" s="15"/>
      <c r="AH91" s="15"/>
      <c r="AI91" s="15"/>
      <c r="AJ91" s="13"/>
      <c r="AK91" s="15"/>
      <c r="AL91" s="15"/>
      <c r="AM91" s="15"/>
    </row>
    <row r="92" spans="1:39">
      <c r="A92" s="73" t="s">
        <v>117</v>
      </c>
      <c r="B92" s="60">
        <v>3252</v>
      </c>
      <c r="C92" s="60">
        <v>17194</v>
      </c>
      <c r="D92" s="60">
        <v>7819</v>
      </c>
      <c r="E92" s="60">
        <v>24229</v>
      </c>
      <c r="F92" s="100">
        <v>52494</v>
      </c>
      <c r="G92" s="60">
        <v>5004</v>
      </c>
      <c r="H92" s="60">
        <v>28713</v>
      </c>
      <c r="I92" s="60">
        <v>11961</v>
      </c>
      <c r="J92" s="60">
        <v>27286</v>
      </c>
      <c r="K92" s="100">
        <v>72965</v>
      </c>
      <c r="L92" s="60">
        <v>15249.790754678401</v>
      </c>
      <c r="M92" s="60">
        <v>12502.088627292702</v>
      </c>
      <c r="N92" s="60">
        <v>7929</v>
      </c>
      <c r="O92" s="60">
        <v>14482</v>
      </c>
      <c r="P92" s="101">
        <v>49995</v>
      </c>
      <c r="Q92" s="60">
        <v>3870</v>
      </c>
      <c r="R92" s="60">
        <v>9636</v>
      </c>
      <c r="S92" s="60">
        <v>5197</v>
      </c>
      <c r="T92" s="60">
        <v>21772</v>
      </c>
      <c r="U92" s="101">
        <f>SUM(Q92:T92)</f>
        <v>40475</v>
      </c>
      <c r="V92" s="60">
        <v>13438</v>
      </c>
      <c r="W92" s="60">
        <v>18962</v>
      </c>
      <c r="X92" s="60">
        <v>9007</v>
      </c>
      <c r="Y92" s="60">
        <v>16392</v>
      </c>
      <c r="Z92" s="101">
        <v>57799</v>
      </c>
      <c r="AA92" s="60">
        <v>10811</v>
      </c>
      <c r="AB92" s="60">
        <v>19693</v>
      </c>
      <c r="AC92" s="60">
        <v>12811.1</v>
      </c>
      <c r="AD92" s="60">
        <v>21469.9</v>
      </c>
      <c r="AE92" s="101">
        <f>SUM(AA92:AD92)</f>
        <v>64785</v>
      </c>
      <c r="AF92" s="60">
        <v>-28726</v>
      </c>
      <c r="AG92" s="60">
        <v>-26061</v>
      </c>
      <c r="AH92" s="60">
        <v>-44625</v>
      </c>
      <c r="AI92" s="60">
        <v>-12651</v>
      </c>
      <c r="AJ92" s="101">
        <f>SUM(AF92:AI92)</f>
        <v>-112063</v>
      </c>
      <c r="AK92" s="60">
        <v>-14809</v>
      </c>
      <c r="AL92" s="60">
        <v>-6972</v>
      </c>
      <c r="AM92" s="60">
        <v>-5032</v>
      </c>
    </row>
    <row r="93" spans="1:39">
      <c r="A93" s="73" t="s">
        <v>131</v>
      </c>
      <c r="B93" s="59">
        <v>0.05</v>
      </c>
      <c r="C93" s="59">
        <v>0.25</v>
      </c>
      <c r="D93" s="59">
        <v>0.11</v>
      </c>
      <c r="E93" s="59">
        <v>0.34</v>
      </c>
      <c r="F93" s="59">
        <v>0.75</v>
      </c>
      <c r="G93" s="59">
        <v>7.0000000000000007E-2</v>
      </c>
      <c r="H93" s="59">
        <v>0.4</v>
      </c>
      <c r="I93" s="59">
        <v>0.17</v>
      </c>
      <c r="J93" s="59">
        <v>0.39</v>
      </c>
      <c r="K93" s="59">
        <v>1.02</v>
      </c>
      <c r="L93" s="59">
        <v>0.2174843126069595</v>
      </c>
      <c r="M93" s="59">
        <v>0.18018018084873277</v>
      </c>
      <c r="N93" s="59">
        <v>0.11704012044991587</v>
      </c>
      <c r="O93" s="59">
        <v>0.21631067961165049</v>
      </c>
      <c r="P93" s="102">
        <v>0.73</v>
      </c>
      <c r="Q93" s="59">
        <v>5.7606430485263468E-2</v>
      </c>
      <c r="R93" s="59">
        <v>0.14645934977885186</v>
      </c>
      <c r="S93" s="59">
        <v>8.0196904464299487E-2</v>
      </c>
      <c r="T93" s="59">
        <f t="shared" ref="T93:AF93" si="113">T92/T94</f>
        <v>0.33603951227041212</v>
      </c>
      <c r="U93" s="102">
        <f t="shared" si="113"/>
        <v>0.61756179432407687</v>
      </c>
      <c r="V93" s="59">
        <f t="shared" si="113"/>
        <v>0.20795741190671474</v>
      </c>
      <c r="W93" s="59">
        <f t="shared" si="113"/>
        <v>0.29896257055466213</v>
      </c>
      <c r="X93" s="59">
        <f t="shared" si="113"/>
        <v>0.14343955536445147</v>
      </c>
      <c r="Y93" s="59">
        <f t="shared" si="113"/>
        <v>0.26384663672799263</v>
      </c>
      <c r="Z93" s="102">
        <f t="shared" si="113"/>
        <v>0.91443985634502511</v>
      </c>
      <c r="AA93" s="59">
        <f t="shared" si="113"/>
        <v>0.1756201367793499</v>
      </c>
      <c r="AB93" s="59">
        <f t="shared" si="113"/>
        <v>0.32017493943778758</v>
      </c>
      <c r="AC93" s="59">
        <f t="shared" si="113"/>
        <v>0.20838172384066103</v>
      </c>
      <c r="AD93" s="59">
        <f t="shared" si="113"/>
        <v>0.34886581521562515</v>
      </c>
      <c r="AE93" s="102">
        <f>SUM(AA93:AD93)</f>
        <v>1.0530426152734236</v>
      </c>
      <c r="AF93" s="59">
        <f t="shared" si="113"/>
        <v>-0.47545127361803702</v>
      </c>
      <c r="AG93" s="59">
        <f t="shared" ref="AG93:AI93" si="114">AG92/AG94</f>
        <v>-0.44315399265406069</v>
      </c>
      <c r="AH93" s="59">
        <v>-0.752</v>
      </c>
      <c r="AI93" s="59">
        <f t="shared" si="114"/>
        <v>-0.21488993069710557</v>
      </c>
      <c r="AJ93" s="102">
        <f>SUM(AF93:AI93)</f>
        <v>-1.8854951969692033</v>
      </c>
      <c r="AK93" s="59">
        <f t="shared" ref="AK93:AM93" si="115">AK92/AK94</f>
        <v>-0.25094895953365415</v>
      </c>
      <c r="AL93" s="59">
        <f t="shared" si="115"/>
        <v>-0.11743898125221082</v>
      </c>
      <c r="AM93" s="59">
        <f t="shared" si="115"/>
        <v>-8.4936871244345416E-2</v>
      </c>
    </row>
    <row r="94" spans="1:39" collapsed="1">
      <c r="A94" s="61" t="s">
        <v>26</v>
      </c>
      <c r="B94" s="62">
        <v>69321</v>
      </c>
      <c r="C94" s="62">
        <v>69452</v>
      </c>
      <c r="D94" s="62">
        <v>69602</v>
      </c>
      <c r="E94" s="62">
        <v>69958</v>
      </c>
      <c r="F94" s="63">
        <v>69754</v>
      </c>
      <c r="G94" s="62">
        <v>70676</v>
      </c>
      <c r="H94" s="62">
        <v>71688</v>
      </c>
      <c r="I94" s="62">
        <v>70860</v>
      </c>
      <c r="J94" s="62">
        <v>70764</v>
      </c>
      <c r="K94" s="63">
        <v>71058</v>
      </c>
      <c r="L94" s="114">
        <v>70120</v>
      </c>
      <c r="M94" s="114">
        <v>68455</v>
      </c>
      <c r="N94" s="114">
        <v>67746</v>
      </c>
      <c r="O94" s="114">
        <v>66950</v>
      </c>
      <c r="P94" s="63">
        <v>68263</v>
      </c>
      <c r="Q94" s="114">
        <v>67180</v>
      </c>
      <c r="R94" s="114">
        <v>65793</v>
      </c>
      <c r="S94" s="114">
        <v>64803</v>
      </c>
      <c r="T94" s="114">
        <v>64790</v>
      </c>
      <c r="U94" s="63">
        <v>65540</v>
      </c>
      <c r="V94" s="114">
        <v>64619</v>
      </c>
      <c r="W94" s="114">
        <v>63426</v>
      </c>
      <c r="X94" s="114">
        <v>62793</v>
      </c>
      <c r="Y94" s="114">
        <v>62127</v>
      </c>
      <c r="Z94" s="63">
        <v>63207</v>
      </c>
      <c r="AA94" s="114">
        <v>61559</v>
      </c>
      <c r="AB94" s="114">
        <v>61507</v>
      </c>
      <c r="AC94" s="262">
        <v>61479</v>
      </c>
      <c r="AD94" s="114">
        <v>61542</v>
      </c>
      <c r="AE94" s="63">
        <v>61489</v>
      </c>
      <c r="AF94" s="114">
        <v>60418.389000000003</v>
      </c>
      <c r="AG94" s="114">
        <v>58808</v>
      </c>
      <c r="AH94" s="262">
        <v>58859</v>
      </c>
      <c r="AI94" s="262">
        <v>58872</v>
      </c>
      <c r="AJ94" s="63">
        <v>59237</v>
      </c>
      <c r="AK94" s="114">
        <v>59012</v>
      </c>
      <c r="AL94" s="114">
        <v>59367</v>
      </c>
      <c r="AM94" s="262">
        <v>59244</v>
      </c>
    </row>
    <row r="95" spans="1:39" ht="7.35" customHeight="1">
      <c r="A95" s="64"/>
      <c r="B95" s="65"/>
      <c r="C95" s="65"/>
      <c r="D95" s="65"/>
      <c r="E95" s="65"/>
      <c r="F95" s="66"/>
      <c r="G95" s="65"/>
      <c r="H95" s="65"/>
      <c r="I95" s="65"/>
      <c r="J95" s="65"/>
      <c r="K95" s="66"/>
      <c r="L95" s="65"/>
      <c r="M95" s="65"/>
      <c r="N95" s="65"/>
      <c r="O95" s="65"/>
      <c r="P95" s="67"/>
      <c r="Q95" s="65"/>
      <c r="R95" s="65"/>
      <c r="S95" s="65"/>
      <c r="T95" s="65"/>
      <c r="U95" s="67"/>
      <c r="V95" s="65"/>
      <c r="W95" s="65"/>
      <c r="X95" s="65"/>
      <c r="Y95" s="65"/>
      <c r="Z95" s="67"/>
      <c r="AA95" s="65"/>
      <c r="AB95" s="65"/>
      <c r="AC95" s="65"/>
      <c r="AD95" s="65"/>
      <c r="AE95" s="67"/>
      <c r="AF95" s="65"/>
      <c r="AG95" s="65"/>
      <c r="AH95" s="65"/>
      <c r="AI95" s="65"/>
      <c r="AJ95" s="67"/>
      <c r="AK95" s="65"/>
      <c r="AL95" s="65"/>
      <c r="AM95" s="65"/>
    </row>
    <row r="96" spans="1:39">
      <c r="A96" s="68" t="s">
        <v>111</v>
      </c>
      <c r="B96" s="69">
        <v>578.78377999999793</v>
      </c>
      <c r="C96" s="69">
        <v>13779.233259999997</v>
      </c>
      <c r="D96" s="69">
        <v>5296.5148599999984</v>
      </c>
      <c r="E96" s="69">
        <v>22514.703430000001</v>
      </c>
      <c r="F96" s="13">
        <v>42169.235329999996</v>
      </c>
      <c r="G96" s="69">
        <v>1484.9882399999963</v>
      </c>
      <c r="H96" s="69">
        <v>26380.306455470898</v>
      </c>
      <c r="I96" s="69">
        <v>10514.0915</v>
      </c>
      <c r="J96" s="69">
        <v>26244.470799319701</v>
      </c>
      <c r="K96" s="13">
        <v>64623.856994790607</v>
      </c>
      <c r="L96" s="69">
        <v>13952</v>
      </c>
      <c r="M96" s="69">
        <v>8908</v>
      </c>
      <c r="N96" s="69">
        <v>4383.9723500000009</v>
      </c>
      <c r="O96" s="69">
        <v>12075.948609999998</v>
      </c>
      <c r="P96" s="13">
        <v>39320.145249999994</v>
      </c>
      <c r="Q96" s="69">
        <v>-887</v>
      </c>
      <c r="R96" s="69">
        <v>1809.5</v>
      </c>
      <c r="S96" s="69">
        <v>2897.5999999999985</v>
      </c>
      <c r="T96" s="69">
        <f t="shared" ref="T96:U96" si="116">T87</f>
        <v>8698</v>
      </c>
      <c r="U96" s="13">
        <f t="shared" si="116"/>
        <v>12518</v>
      </c>
      <c r="V96" s="69">
        <v>8505</v>
      </c>
      <c r="W96" s="69">
        <v>7625</v>
      </c>
      <c r="X96" s="69">
        <v>5020</v>
      </c>
      <c r="Y96" s="69">
        <v>1694</v>
      </c>
      <c r="Z96" s="13">
        <f>SUM(V96,W96,X96,Y96)</f>
        <v>22844</v>
      </c>
      <c r="AA96" s="69">
        <v>8264.9816584772052</v>
      </c>
      <c r="AB96" s="69">
        <v>11397.03997052018</v>
      </c>
      <c r="AC96" s="69">
        <v>9033.2748002259195</v>
      </c>
      <c r="AD96" s="69">
        <v>18170.62500167367</v>
      </c>
      <c r="AE96" s="13">
        <f t="shared" ref="AE96:AE99" si="117">AA96+AB96+AC96+AD96</f>
        <v>46865.921430896968</v>
      </c>
      <c r="AF96" s="69">
        <v>-49354.149170349105</v>
      </c>
      <c r="AG96" s="69">
        <v>-25966.783929999998</v>
      </c>
      <c r="AH96" s="69">
        <v>-47209</v>
      </c>
      <c r="AI96" s="69">
        <v>-21244.581799650896</v>
      </c>
      <c r="AJ96" s="13">
        <f t="shared" ref="AJ96:AJ99" si="118">AF96+AG96+AH96+AI96</f>
        <v>-143774.51489999998</v>
      </c>
      <c r="AK96" s="69">
        <v>-14840</v>
      </c>
      <c r="AL96" s="69">
        <v>-9211</v>
      </c>
      <c r="AM96" s="69">
        <v>-8378</v>
      </c>
    </row>
    <row r="97" spans="1:41">
      <c r="A97" s="68" t="s">
        <v>139</v>
      </c>
      <c r="B97" s="69">
        <v>289</v>
      </c>
      <c r="C97" s="69">
        <v>5407</v>
      </c>
      <c r="D97" s="69">
        <v>1188</v>
      </c>
      <c r="E97" s="69">
        <v>7799</v>
      </c>
      <c r="F97" s="13">
        <v>14683</v>
      </c>
      <c r="G97" s="69">
        <v>675</v>
      </c>
      <c r="H97" s="69">
        <v>9256</v>
      </c>
      <c r="I97" s="69">
        <v>2477</v>
      </c>
      <c r="J97" s="69">
        <v>7644</v>
      </c>
      <c r="K97" s="13">
        <v>20052</v>
      </c>
      <c r="L97" s="69">
        <v>4608</v>
      </c>
      <c r="M97" s="69">
        <v>2476</v>
      </c>
      <c r="N97" s="69">
        <v>2551</v>
      </c>
      <c r="O97" s="69">
        <v>6577</v>
      </c>
      <c r="P97" s="13">
        <v>16212</v>
      </c>
      <c r="Q97" s="69">
        <v>114</v>
      </c>
      <c r="R97" s="69">
        <v>-238</v>
      </c>
      <c r="S97" s="69">
        <v>1009</v>
      </c>
      <c r="T97" s="69">
        <f t="shared" ref="T97:U97" si="119">T83</f>
        <v>15905</v>
      </c>
      <c r="U97" s="13">
        <f t="shared" si="119"/>
        <v>16790</v>
      </c>
      <c r="V97" s="69">
        <v>3460</v>
      </c>
      <c r="W97" s="69">
        <v>2666</v>
      </c>
      <c r="X97" s="69">
        <v>642</v>
      </c>
      <c r="Y97" s="69">
        <v>-836</v>
      </c>
      <c r="Z97" s="13">
        <f t="shared" ref="Z97:Z99" si="120">SUM(V97,W97,X97,Y97)</f>
        <v>5932</v>
      </c>
      <c r="AA97" s="69">
        <v>2722.1467624719999</v>
      </c>
      <c r="AB97" s="69">
        <v>4121.0413139040002</v>
      </c>
      <c r="AC97" s="69">
        <v>2375.8845539900003</v>
      </c>
      <c r="AD97" s="69">
        <v>3923.612045978</v>
      </c>
      <c r="AE97" s="13">
        <f t="shared" si="117"/>
        <v>13142.684676344001</v>
      </c>
      <c r="AF97" s="69">
        <v>10949</v>
      </c>
      <c r="AG97" s="69">
        <v>-10886</v>
      </c>
      <c r="AH97" s="69">
        <v>19852</v>
      </c>
      <c r="AI97" s="69">
        <v>1181</v>
      </c>
      <c r="AJ97" s="13">
        <f t="shared" si="118"/>
        <v>21096</v>
      </c>
      <c r="AK97" s="69">
        <v>2094</v>
      </c>
      <c r="AL97" s="69">
        <v>1062</v>
      </c>
      <c r="AM97" s="69">
        <v>3768</v>
      </c>
    </row>
    <row r="98" spans="1:41">
      <c r="A98" s="68" t="s">
        <v>27</v>
      </c>
      <c r="B98" s="69">
        <v>250</v>
      </c>
      <c r="C98" s="69">
        <v>243.87797999999998</v>
      </c>
      <c r="D98" s="69">
        <v>120</v>
      </c>
      <c r="E98" s="69">
        <v>-94.933999999999997</v>
      </c>
      <c r="F98" s="13">
        <v>518.94398000000001</v>
      </c>
      <c r="G98" s="69">
        <v>57.751220000000018</v>
      </c>
      <c r="H98" s="69">
        <v>144</v>
      </c>
      <c r="I98" s="69">
        <v>241.15722</v>
      </c>
      <c r="J98" s="69">
        <v>250</v>
      </c>
      <c r="K98" s="13">
        <v>692.90844000000004</v>
      </c>
      <c r="L98" s="69">
        <v>-69</v>
      </c>
      <c r="M98" s="69">
        <v>78</v>
      </c>
      <c r="N98" s="69">
        <v>99.071270000000027</v>
      </c>
      <c r="O98" s="69">
        <v>207</v>
      </c>
      <c r="P98" s="13">
        <v>315.07127000000003</v>
      </c>
      <c r="Q98" s="69">
        <v>227</v>
      </c>
      <c r="R98" s="69">
        <v>155</v>
      </c>
      <c r="S98" s="69">
        <v>275</v>
      </c>
      <c r="T98" s="69">
        <v>258</v>
      </c>
      <c r="U98" s="13">
        <v>915</v>
      </c>
      <c r="V98" s="69">
        <v>185</v>
      </c>
      <c r="W98" s="69">
        <v>530</v>
      </c>
      <c r="X98" s="69">
        <v>157</v>
      </c>
      <c r="Y98" s="69">
        <v>-302</v>
      </c>
      <c r="Z98" s="13">
        <f t="shared" si="120"/>
        <v>570</v>
      </c>
      <c r="AA98" s="69">
        <v>269.56256471999995</v>
      </c>
      <c r="AB98" s="69">
        <v>204.202954232</v>
      </c>
      <c r="AC98" s="69">
        <v>-16.048219168000017</v>
      </c>
      <c r="AD98" s="69">
        <v>488.64910466399999</v>
      </c>
      <c r="AE98" s="13">
        <f t="shared" si="117"/>
        <v>946.36640444799991</v>
      </c>
      <c r="AF98" s="69">
        <v>253</v>
      </c>
      <c r="AG98" s="69">
        <v>620</v>
      </c>
      <c r="AH98" s="69">
        <v>1590</v>
      </c>
      <c r="AI98" s="69">
        <v>1627</v>
      </c>
      <c r="AJ98" s="13">
        <f t="shared" si="118"/>
        <v>4090</v>
      </c>
      <c r="AK98" s="69">
        <v>1498</v>
      </c>
      <c r="AL98" s="69">
        <v>521</v>
      </c>
      <c r="AM98" s="69">
        <v>351</v>
      </c>
    </row>
    <row r="99" spans="1:41">
      <c r="A99" s="68" t="s">
        <v>132</v>
      </c>
      <c r="B99" s="69">
        <v>7424</v>
      </c>
      <c r="C99" s="69">
        <v>8258</v>
      </c>
      <c r="D99" s="69">
        <v>7861</v>
      </c>
      <c r="E99" s="69">
        <v>9687</v>
      </c>
      <c r="F99" s="13">
        <v>33230</v>
      </c>
      <c r="G99" s="69">
        <v>9467</v>
      </c>
      <c r="H99" s="69">
        <v>10861</v>
      </c>
      <c r="I99" s="69">
        <v>10200</v>
      </c>
      <c r="J99" s="69">
        <v>11259</v>
      </c>
      <c r="K99" s="13">
        <v>41787</v>
      </c>
      <c r="L99" s="69">
        <v>10297</v>
      </c>
      <c r="M99" s="69">
        <v>11496</v>
      </c>
      <c r="N99" s="69">
        <v>11984</v>
      </c>
      <c r="O99" s="69">
        <v>12176</v>
      </c>
      <c r="P99" s="13">
        <v>45953</v>
      </c>
      <c r="Q99" s="69">
        <v>11957</v>
      </c>
      <c r="R99" s="69">
        <v>13136</v>
      </c>
      <c r="S99" s="69">
        <v>14252</v>
      </c>
      <c r="T99" s="69">
        <v>26900</v>
      </c>
      <c r="U99" s="13">
        <v>66245</v>
      </c>
      <c r="V99" s="69">
        <v>12150</v>
      </c>
      <c r="W99" s="69">
        <v>13587</v>
      </c>
      <c r="X99" s="69">
        <v>12512</v>
      </c>
      <c r="Y99" s="69">
        <v>13944</v>
      </c>
      <c r="Z99" s="13">
        <f t="shared" si="120"/>
        <v>52193</v>
      </c>
      <c r="AA99" s="69">
        <v>12963.579943983999</v>
      </c>
      <c r="AB99" s="69">
        <v>14415.829424576001</v>
      </c>
      <c r="AC99" s="69">
        <v>14354.051409386</v>
      </c>
      <c r="AD99" s="69">
        <v>16721.305109257999</v>
      </c>
      <c r="AE99" s="13">
        <f t="shared" si="117"/>
        <v>58454.765887204005</v>
      </c>
      <c r="AF99" s="69">
        <v>14012</v>
      </c>
      <c r="AG99" s="69">
        <v>10881</v>
      </c>
      <c r="AH99" s="69">
        <v>12930</v>
      </c>
      <c r="AI99" s="69">
        <v>11213</v>
      </c>
      <c r="AJ99" s="13">
        <f t="shared" si="118"/>
        <v>49036</v>
      </c>
      <c r="AK99" s="69">
        <v>11837</v>
      </c>
      <c r="AL99" s="69">
        <v>11956</v>
      </c>
      <c r="AM99" s="69">
        <v>13176</v>
      </c>
    </row>
    <row r="100" spans="1:41" ht="14.25" customHeight="1">
      <c r="A100" s="68" t="s">
        <v>137</v>
      </c>
      <c r="B100" s="70"/>
      <c r="C100" s="70"/>
      <c r="D100" s="70"/>
      <c r="E100" s="70"/>
      <c r="F100" s="71"/>
      <c r="G100" s="70"/>
      <c r="H100" s="70"/>
      <c r="I100" s="70"/>
      <c r="J100" s="70"/>
      <c r="K100" s="71"/>
      <c r="L100" s="70"/>
      <c r="M100" s="70"/>
      <c r="N100" s="70"/>
      <c r="O100" s="70"/>
      <c r="P100" s="71"/>
      <c r="Q100" s="70"/>
      <c r="R100" s="70"/>
      <c r="S100" s="70"/>
      <c r="T100" s="70"/>
      <c r="U100" s="71"/>
      <c r="V100" s="69"/>
      <c r="W100" s="69"/>
      <c r="X100" s="69"/>
      <c r="Y100" s="69"/>
      <c r="Z100" s="71"/>
      <c r="AA100" s="69"/>
      <c r="AB100" s="69"/>
      <c r="AC100" s="70"/>
      <c r="AD100" s="69"/>
      <c r="AE100" s="71"/>
      <c r="AF100" s="70"/>
      <c r="AG100" s="70"/>
      <c r="AH100" s="70"/>
      <c r="AI100" s="70"/>
      <c r="AJ100" s="71"/>
      <c r="AK100" s="69"/>
      <c r="AL100" s="69">
        <v>699</v>
      </c>
      <c r="AM100" s="70">
        <v>741</v>
      </c>
    </row>
    <row r="101" spans="1:41">
      <c r="A101" s="38" t="s">
        <v>28</v>
      </c>
      <c r="B101" s="38">
        <v>8541.7837799999979</v>
      </c>
      <c r="C101" s="38">
        <v>27688.111239999998</v>
      </c>
      <c r="D101" s="38">
        <v>14465.514859999999</v>
      </c>
      <c r="E101" s="38">
        <v>39905.76943</v>
      </c>
      <c r="F101" s="109">
        <v>90601.179309999992</v>
      </c>
      <c r="G101" s="38">
        <v>11684.739459999997</v>
      </c>
      <c r="H101" s="38">
        <v>46641.306455470898</v>
      </c>
      <c r="I101" s="38">
        <v>23432.24872</v>
      </c>
      <c r="J101" s="38">
        <v>45397.470799319701</v>
      </c>
      <c r="K101" s="109">
        <v>127155.76543479061</v>
      </c>
      <c r="L101" s="38">
        <v>28788</v>
      </c>
      <c r="M101" s="38">
        <v>22958</v>
      </c>
      <c r="N101" s="38">
        <v>19018.04362</v>
      </c>
      <c r="O101" s="38">
        <v>31035.948609999999</v>
      </c>
      <c r="P101" s="109">
        <v>101799.99223</v>
      </c>
      <c r="Q101" s="38">
        <v>11411</v>
      </c>
      <c r="R101" s="38">
        <v>14862.5</v>
      </c>
      <c r="S101" s="38">
        <v>18433.599999999999</v>
      </c>
      <c r="T101" s="38">
        <f t="shared" ref="T101:AF101" si="121">T96+T97+T98+T99</f>
        <v>51761</v>
      </c>
      <c r="U101" s="109">
        <f t="shared" si="121"/>
        <v>96468</v>
      </c>
      <c r="V101" s="38">
        <f t="shared" si="121"/>
        <v>24300</v>
      </c>
      <c r="W101" s="38">
        <f t="shared" si="121"/>
        <v>24408</v>
      </c>
      <c r="X101" s="38">
        <f t="shared" si="121"/>
        <v>18331</v>
      </c>
      <c r="Y101" s="38">
        <f>SUM(Y96:Y99)</f>
        <v>14500</v>
      </c>
      <c r="Z101" s="109">
        <f t="shared" si="121"/>
        <v>81539</v>
      </c>
      <c r="AA101" s="38">
        <f t="shared" si="121"/>
        <v>24220.270929653205</v>
      </c>
      <c r="AB101" s="38">
        <f t="shared" si="121"/>
        <v>30138.11366323218</v>
      </c>
      <c r="AC101" s="38">
        <f t="shared" si="121"/>
        <v>25747.162544433922</v>
      </c>
      <c r="AD101" s="38">
        <f t="shared" si="121"/>
        <v>39304.191261573666</v>
      </c>
      <c r="AE101" s="109">
        <f t="shared" si="121"/>
        <v>119409.73839889298</v>
      </c>
      <c r="AF101" s="38">
        <f t="shared" si="121"/>
        <v>-24140.149170349105</v>
      </c>
      <c r="AG101" s="38">
        <f t="shared" ref="AG101:AH101" si="122">AG96+AG97+AG98+AG99</f>
        <v>-25351.783929999998</v>
      </c>
      <c r="AH101" s="38">
        <f t="shared" si="122"/>
        <v>-12837</v>
      </c>
      <c r="AI101" s="38">
        <f t="shared" ref="AI101:AK101" si="123">AI96+AI97+AI98+AI99</f>
        <v>-7223.5817996508958</v>
      </c>
      <c r="AJ101" s="109">
        <f t="shared" si="123"/>
        <v>-69552.51489999998</v>
      </c>
      <c r="AK101" s="38">
        <f t="shared" si="123"/>
        <v>589</v>
      </c>
      <c r="AL101" s="38">
        <f>AL96+AL97+AL98+AL99+AL100</f>
        <v>5027</v>
      </c>
      <c r="AM101" s="38">
        <f>AM96+AM97+AM98+AM99+AM100</f>
        <v>9658</v>
      </c>
    </row>
    <row r="102" spans="1:41">
      <c r="A102" s="51" t="s">
        <v>82</v>
      </c>
      <c r="B102" s="14"/>
      <c r="C102" s="14"/>
      <c r="D102" s="14"/>
      <c r="E102" s="14"/>
      <c r="F102" s="50"/>
      <c r="G102" s="14"/>
      <c r="H102" s="14"/>
      <c r="I102" s="14"/>
      <c r="J102" s="14"/>
      <c r="K102" s="50"/>
      <c r="L102" s="27"/>
      <c r="M102" s="27"/>
      <c r="N102" s="27"/>
      <c r="O102" s="27"/>
      <c r="P102" s="50"/>
      <c r="Q102" s="27"/>
      <c r="R102" s="27">
        <v>10258</v>
      </c>
      <c r="S102" s="27">
        <v>3437</v>
      </c>
      <c r="T102" s="27">
        <v>2479</v>
      </c>
      <c r="U102" s="50">
        <v>16174</v>
      </c>
      <c r="V102" s="69">
        <v>702</v>
      </c>
      <c r="W102" s="69">
        <v>456</v>
      </c>
      <c r="X102" s="69">
        <v>0</v>
      </c>
      <c r="Y102" s="69">
        <v>8384</v>
      </c>
      <c r="Z102" s="50">
        <f t="shared" ref="Z102:Z107" si="124">SUM(V102,W102,X102,Y102)</f>
        <v>9542</v>
      </c>
      <c r="AA102" s="69">
        <v>850</v>
      </c>
      <c r="AB102" s="69">
        <v>0</v>
      </c>
      <c r="AC102" s="69">
        <v>0</v>
      </c>
      <c r="AD102" s="69">
        <v>0</v>
      </c>
      <c r="AE102" s="50">
        <f t="shared" ref="AE102:AE107" si="125">AA102+AB102+AC102+AD102</f>
        <v>850</v>
      </c>
      <c r="AF102" s="27">
        <v>0</v>
      </c>
      <c r="AG102" s="27">
        <v>0</v>
      </c>
      <c r="AH102" s="27"/>
      <c r="AI102" s="27"/>
      <c r="AJ102" s="50">
        <f t="shared" ref="AJ102:AJ107" si="126">AF102+AG102+AH102+AI102</f>
        <v>0</v>
      </c>
      <c r="AK102" s="69">
        <v>0</v>
      </c>
      <c r="AL102" s="69">
        <v>0</v>
      </c>
      <c r="AM102" s="27">
        <v>0</v>
      </c>
    </row>
    <row r="103" spans="1:41">
      <c r="A103" s="51" t="s">
        <v>133</v>
      </c>
      <c r="B103" s="14"/>
      <c r="C103" s="14"/>
      <c r="D103" s="14"/>
      <c r="E103" s="14"/>
      <c r="F103" s="50"/>
      <c r="G103" s="14"/>
      <c r="H103" s="14"/>
      <c r="I103" s="14"/>
      <c r="J103" s="14"/>
      <c r="K103" s="50"/>
      <c r="L103" s="27"/>
      <c r="M103" s="27"/>
      <c r="N103" s="27"/>
      <c r="O103" s="27"/>
      <c r="P103" s="50"/>
      <c r="Q103" s="27"/>
      <c r="R103" s="27"/>
      <c r="S103" s="27"/>
      <c r="T103" s="27"/>
      <c r="U103" s="50"/>
      <c r="V103" s="69">
        <v>0</v>
      </c>
      <c r="W103" s="69">
        <v>0</v>
      </c>
      <c r="X103" s="69">
        <v>0</v>
      </c>
      <c r="Y103" s="69">
        <v>0</v>
      </c>
      <c r="Z103" s="50">
        <f t="shared" si="124"/>
        <v>0</v>
      </c>
      <c r="AA103" s="69">
        <v>-1699.8325727680001</v>
      </c>
      <c r="AB103" s="69">
        <v>3100.8757744479999</v>
      </c>
      <c r="AC103" s="69">
        <v>334.49220666400004</v>
      </c>
      <c r="AD103" s="69">
        <v>-1382.59986972</v>
      </c>
      <c r="AE103" s="50">
        <f t="shared" si="125"/>
        <v>352.93553862399972</v>
      </c>
      <c r="AF103" s="27">
        <v>3165</v>
      </c>
      <c r="AG103" s="27">
        <v>-1413</v>
      </c>
      <c r="AH103" s="69">
        <v>-1091</v>
      </c>
      <c r="AI103" s="69">
        <v>789</v>
      </c>
      <c r="AJ103" s="50">
        <f t="shared" si="126"/>
        <v>1450</v>
      </c>
      <c r="AK103" s="69">
        <v>-3677</v>
      </c>
      <c r="AL103" s="69">
        <v>-33</v>
      </c>
      <c r="AM103" s="69">
        <v>-30</v>
      </c>
    </row>
    <row r="104" spans="1:41">
      <c r="A104" s="68" t="s">
        <v>135</v>
      </c>
      <c r="B104" s="69">
        <v>518</v>
      </c>
      <c r="C104" s="69">
        <v>1061</v>
      </c>
      <c r="D104" s="69">
        <v>174</v>
      </c>
      <c r="E104" s="69">
        <v>3541</v>
      </c>
      <c r="F104" s="13">
        <v>5294</v>
      </c>
      <c r="G104" s="69">
        <v>128</v>
      </c>
      <c r="H104" s="69">
        <v>1329</v>
      </c>
      <c r="I104" s="69">
        <v>1471</v>
      </c>
      <c r="J104" s="69">
        <v>797</v>
      </c>
      <c r="K104" s="13">
        <v>3725</v>
      </c>
      <c r="L104" s="69">
        <v>648</v>
      </c>
      <c r="M104" s="69">
        <v>601</v>
      </c>
      <c r="N104" s="69">
        <v>1654</v>
      </c>
      <c r="O104" s="69">
        <v>3037</v>
      </c>
      <c r="P104" s="13">
        <v>5940</v>
      </c>
      <c r="Q104" s="69">
        <v>4010</v>
      </c>
      <c r="R104" s="69">
        <v>3592</v>
      </c>
      <c r="S104" s="69">
        <v>12465</v>
      </c>
      <c r="T104" s="69">
        <v>3948</v>
      </c>
      <c r="U104" s="13">
        <v>24015</v>
      </c>
      <c r="V104" s="69">
        <v>1132</v>
      </c>
      <c r="W104" s="69">
        <v>311</v>
      </c>
      <c r="X104" s="69">
        <v>1056</v>
      </c>
      <c r="Y104" s="69">
        <v>895</v>
      </c>
      <c r="Z104" s="13">
        <f t="shared" si="124"/>
        <v>3394</v>
      </c>
      <c r="AA104" s="69">
        <v>654.69282477599995</v>
      </c>
      <c r="AB104" s="69">
        <v>1084.8493868400001</v>
      </c>
      <c r="AC104" s="69">
        <v>963.72295073199996</v>
      </c>
      <c r="AD104" s="69">
        <v>3063.8691293760003</v>
      </c>
      <c r="AE104" s="13">
        <f t="shared" si="125"/>
        <v>5767.1342917239999</v>
      </c>
      <c r="AF104" s="69">
        <v>11928</v>
      </c>
      <c r="AG104" s="69">
        <v>2028</v>
      </c>
      <c r="AH104" s="69">
        <v>7134</v>
      </c>
      <c r="AI104" s="69">
        <v>6883</v>
      </c>
      <c r="AJ104" s="13">
        <f t="shared" si="126"/>
        <v>27973</v>
      </c>
      <c r="AK104" s="69">
        <v>698</v>
      </c>
      <c r="AL104" s="69">
        <v>-1048</v>
      </c>
      <c r="AM104" s="69">
        <v>-2520</v>
      </c>
    </row>
    <row r="105" spans="1:41">
      <c r="A105" s="68" t="s">
        <v>29</v>
      </c>
      <c r="B105" s="69">
        <v>262</v>
      </c>
      <c r="C105" s="69">
        <v>162</v>
      </c>
      <c r="D105" s="69">
        <v>297</v>
      </c>
      <c r="E105" s="69">
        <v>350</v>
      </c>
      <c r="F105" s="13">
        <v>1071</v>
      </c>
      <c r="G105" s="69">
        <v>434</v>
      </c>
      <c r="H105" s="69">
        <v>749</v>
      </c>
      <c r="I105" s="69">
        <v>427</v>
      </c>
      <c r="J105" s="69">
        <v>792</v>
      </c>
      <c r="K105" s="13">
        <v>2402</v>
      </c>
      <c r="L105" s="69">
        <v>441</v>
      </c>
      <c r="M105" s="69">
        <v>1340</v>
      </c>
      <c r="N105" s="69">
        <v>690</v>
      </c>
      <c r="O105" s="69">
        <v>-150</v>
      </c>
      <c r="P105" s="13">
        <v>2321</v>
      </c>
      <c r="Q105" s="69">
        <v>255</v>
      </c>
      <c r="R105" s="69">
        <v>264</v>
      </c>
      <c r="S105" s="69">
        <v>318</v>
      </c>
      <c r="T105" s="69">
        <v>-134</v>
      </c>
      <c r="U105" s="13">
        <v>703</v>
      </c>
      <c r="V105" s="69">
        <v>205</v>
      </c>
      <c r="W105" s="69">
        <v>100</v>
      </c>
      <c r="X105" s="69">
        <v>202</v>
      </c>
      <c r="Y105" s="69">
        <v>-15</v>
      </c>
      <c r="Z105" s="13">
        <f t="shared" si="124"/>
        <v>492</v>
      </c>
      <c r="AA105" s="69">
        <v>84</v>
      </c>
      <c r="AB105" s="69">
        <v>138</v>
      </c>
      <c r="AC105" s="69">
        <v>-166</v>
      </c>
      <c r="AD105" s="69">
        <v>-59</v>
      </c>
      <c r="AE105" s="13">
        <f t="shared" si="125"/>
        <v>-3</v>
      </c>
      <c r="AF105" s="69">
        <v>529</v>
      </c>
      <c r="AG105" s="69">
        <v>0</v>
      </c>
      <c r="AH105" s="69">
        <v>1329</v>
      </c>
      <c r="AI105" s="69">
        <v>0</v>
      </c>
      <c r="AJ105" s="13">
        <f t="shared" si="126"/>
        <v>1858</v>
      </c>
      <c r="AK105" s="69">
        <v>0</v>
      </c>
      <c r="AL105" s="69">
        <v>0</v>
      </c>
      <c r="AM105" s="69">
        <v>0</v>
      </c>
    </row>
    <row r="106" spans="1:41">
      <c r="A106" s="193" t="s">
        <v>124</v>
      </c>
      <c r="B106" s="69"/>
      <c r="C106" s="69"/>
      <c r="D106" s="69"/>
      <c r="E106" s="69"/>
      <c r="F106" s="13">
        <v>0</v>
      </c>
      <c r="G106" s="69"/>
      <c r="H106" s="69"/>
      <c r="I106" s="69"/>
      <c r="J106" s="69"/>
      <c r="K106" s="13">
        <v>0</v>
      </c>
      <c r="L106" s="69"/>
      <c r="M106" s="69"/>
      <c r="N106" s="69"/>
      <c r="O106" s="69"/>
      <c r="P106" s="13">
        <v>0</v>
      </c>
      <c r="Q106" s="69">
        <v>0</v>
      </c>
      <c r="R106" s="69">
        <v>0</v>
      </c>
      <c r="S106" s="69">
        <v>0</v>
      </c>
      <c r="T106" s="69">
        <v>0</v>
      </c>
      <c r="U106" s="13">
        <v>0</v>
      </c>
      <c r="V106" s="69">
        <v>0</v>
      </c>
      <c r="W106" s="69">
        <v>7500</v>
      </c>
      <c r="X106" s="69">
        <v>0</v>
      </c>
      <c r="Y106" s="69">
        <v>7231</v>
      </c>
      <c r="Z106" s="13">
        <f t="shared" si="124"/>
        <v>14731</v>
      </c>
      <c r="AA106" s="69">
        <v>0</v>
      </c>
      <c r="AB106" s="69">
        <v>0</v>
      </c>
      <c r="AC106" s="69">
        <v>0</v>
      </c>
      <c r="AD106" s="69">
        <v>0</v>
      </c>
      <c r="AE106" s="13">
        <f t="shared" si="125"/>
        <v>0</v>
      </c>
      <c r="AF106" s="69">
        <v>0</v>
      </c>
      <c r="AG106" s="69">
        <v>0</v>
      </c>
      <c r="AH106" s="69">
        <v>0</v>
      </c>
      <c r="AI106" s="69">
        <v>4105</v>
      </c>
      <c r="AJ106" s="13">
        <f t="shared" si="126"/>
        <v>4105</v>
      </c>
      <c r="AK106" s="69">
        <v>0</v>
      </c>
      <c r="AL106" s="69">
        <v>-1770</v>
      </c>
      <c r="AM106" s="69">
        <v>0</v>
      </c>
    </row>
    <row r="107" spans="1:41">
      <c r="A107" s="72" t="s">
        <v>118</v>
      </c>
      <c r="B107" s="70">
        <v>3281</v>
      </c>
      <c r="C107" s="70">
        <v>4809</v>
      </c>
      <c r="D107" s="70">
        <v>3519</v>
      </c>
      <c r="E107" s="70">
        <v>3858</v>
      </c>
      <c r="F107" s="190">
        <v>15467</v>
      </c>
      <c r="G107" s="70">
        <v>5666</v>
      </c>
      <c r="H107" s="70">
        <v>5195</v>
      </c>
      <c r="I107" s="70">
        <v>4343</v>
      </c>
      <c r="J107" s="70">
        <v>7175</v>
      </c>
      <c r="K107" s="190">
        <v>22379</v>
      </c>
      <c r="L107" s="70">
        <v>6002</v>
      </c>
      <c r="M107" s="70">
        <v>9012</v>
      </c>
      <c r="N107" s="70">
        <v>7882</v>
      </c>
      <c r="O107" s="70">
        <v>8690</v>
      </c>
      <c r="P107" s="190">
        <v>31586</v>
      </c>
      <c r="Q107" s="70">
        <v>5660</v>
      </c>
      <c r="R107" s="70">
        <v>6837</v>
      </c>
      <c r="S107" s="70">
        <v>6419</v>
      </c>
      <c r="T107" s="70">
        <v>4802</v>
      </c>
      <c r="U107" s="190">
        <v>23718</v>
      </c>
      <c r="V107" s="244">
        <v>5068</v>
      </c>
      <c r="W107" s="70">
        <v>6566</v>
      </c>
      <c r="X107" s="70">
        <v>6230</v>
      </c>
      <c r="Y107" s="70">
        <v>5384</v>
      </c>
      <c r="Z107" s="190">
        <f t="shared" si="124"/>
        <v>23248</v>
      </c>
      <c r="AA107" s="70">
        <v>4414.244957592</v>
      </c>
      <c r="AB107" s="70">
        <v>6957.9777365520004</v>
      </c>
      <c r="AC107" s="70">
        <v>5550.4587121519999</v>
      </c>
      <c r="AD107" s="245">
        <v>6029.8193961039997</v>
      </c>
      <c r="AE107" s="190">
        <f t="shared" si="125"/>
        <v>22952.500802399998</v>
      </c>
      <c r="AF107" s="70">
        <v>4158</v>
      </c>
      <c r="AG107" s="70">
        <v>6242</v>
      </c>
      <c r="AH107" s="70">
        <v>5203</v>
      </c>
      <c r="AI107" s="70">
        <v>5467</v>
      </c>
      <c r="AJ107" s="190">
        <f t="shared" si="126"/>
        <v>21070</v>
      </c>
      <c r="AK107" s="70">
        <v>5175</v>
      </c>
      <c r="AL107" s="70">
        <v>6566</v>
      </c>
      <c r="AM107" s="70">
        <v>5993</v>
      </c>
    </row>
    <row r="108" spans="1:41" s="98" customFormat="1">
      <c r="A108" s="201" t="s">
        <v>30</v>
      </c>
      <c r="B108" s="202">
        <v>12602.783779999998</v>
      </c>
      <c r="C108" s="202">
        <v>33720.111239999998</v>
      </c>
      <c r="D108" s="202">
        <v>18455.514859999999</v>
      </c>
      <c r="E108" s="202">
        <v>47654.76943</v>
      </c>
      <c r="F108" s="24">
        <v>112433.17930999999</v>
      </c>
      <c r="G108" s="202">
        <v>17912.739459999997</v>
      </c>
      <c r="H108" s="202">
        <v>53914.306455470898</v>
      </c>
      <c r="I108" s="202">
        <v>29673.24872</v>
      </c>
      <c r="J108" s="202">
        <v>54161.470799319701</v>
      </c>
      <c r="K108" s="24">
        <v>155661.76543479061</v>
      </c>
      <c r="L108" s="202">
        <v>35879</v>
      </c>
      <c r="M108" s="202">
        <v>33911</v>
      </c>
      <c r="N108" s="202">
        <v>29244.04362</v>
      </c>
      <c r="O108" s="202">
        <v>42612.948609999999</v>
      </c>
      <c r="P108" s="24">
        <v>141646.99223</v>
      </c>
      <c r="Q108" s="202">
        <v>21336</v>
      </c>
      <c r="R108" s="202">
        <v>35813.5</v>
      </c>
      <c r="S108" s="202">
        <v>41072.6</v>
      </c>
      <c r="T108" s="202">
        <f>SUM(T101:T107)</f>
        <v>62856</v>
      </c>
      <c r="U108" s="24">
        <f>SUM(U101:U107)</f>
        <v>161078</v>
      </c>
      <c r="V108" s="69"/>
      <c r="W108" s="69"/>
      <c r="X108" s="69"/>
      <c r="Y108" s="69"/>
      <c r="Z108" s="24">
        <f>SUM(Z101:Z107)</f>
        <v>132946</v>
      </c>
      <c r="AA108" s="69"/>
      <c r="AB108" s="69"/>
      <c r="AC108" s="69"/>
      <c r="AD108" s="69"/>
      <c r="AE108" s="24">
        <f>SUM(AE101:AE107)</f>
        <v>149329.30903164099</v>
      </c>
      <c r="AF108" s="202"/>
      <c r="AG108" s="202"/>
      <c r="AH108" s="202"/>
      <c r="AI108" s="202"/>
      <c r="AJ108" s="24">
        <f>SUM(AJ101:AJ107)</f>
        <v>-13096.51489999998</v>
      </c>
      <c r="AK108" s="69"/>
      <c r="AL108" s="69"/>
      <c r="AM108" s="202"/>
      <c r="AO108" s="273"/>
    </row>
    <row r="109" spans="1:41">
      <c r="A109" s="68" t="s">
        <v>31</v>
      </c>
      <c r="B109" s="69">
        <v>0</v>
      </c>
      <c r="C109" s="69">
        <v>-889</v>
      </c>
      <c r="D109" s="69">
        <v>-887</v>
      </c>
      <c r="E109" s="69">
        <v>-2161</v>
      </c>
      <c r="F109" s="50">
        <v>-3937</v>
      </c>
      <c r="G109" s="69">
        <v>-1933</v>
      </c>
      <c r="H109" s="69">
        <v>-3538</v>
      </c>
      <c r="I109" s="69">
        <v>-3399</v>
      </c>
      <c r="J109" s="69">
        <v>-6015</v>
      </c>
      <c r="K109" s="50">
        <v>-14885</v>
      </c>
      <c r="L109" s="69">
        <v>-4377</v>
      </c>
      <c r="M109" s="69">
        <v>-4876</v>
      </c>
      <c r="N109" s="69">
        <v>-4738</v>
      </c>
      <c r="O109" s="69">
        <v>-5752</v>
      </c>
      <c r="P109" s="50">
        <v>-19743</v>
      </c>
      <c r="Q109" s="69">
        <v>-2845</v>
      </c>
      <c r="R109" s="69">
        <v>-6516</v>
      </c>
      <c r="S109" s="69">
        <v>-6511</v>
      </c>
      <c r="T109" s="69">
        <v>-7055</v>
      </c>
      <c r="U109" s="50">
        <v>-22927</v>
      </c>
      <c r="V109" s="69"/>
      <c r="W109" s="69"/>
      <c r="X109" s="69"/>
      <c r="Y109" s="69"/>
      <c r="Z109" s="50"/>
      <c r="AA109" s="69"/>
      <c r="AB109" s="69"/>
      <c r="AC109" s="69"/>
      <c r="AD109" s="69"/>
      <c r="AE109" s="50"/>
      <c r="AF109" s="69"/>
      <c r="AG109" s="69"/>
      <c r="AH109" s="69"/>
      <c r="AI109" s="69"/>
      <c r="AJ109" s="50"/>
      <c r="AK109" s="69"/>
      <c r="AL109" s="69"/>
      <c r="AM109" s="69"/>
    </row>
    <row r="110" spans="1:41">
      <c r="A110" s="73" t="s">
        <v>85</v>
      </c>
      <c r="B110" s="74">
        <v>12602.783779999998</v>
      </c>
      <c r="C110" s="74">
        <v>32831.111239999998</v>
      </c>
      <c r="D110" s="74">
        <v>17568.514859999999</v>
      </c>
      <c r="E110" s="74">
        <v>45493.76943</v>
      </c>
      <c r="F110" s="75">
        <v>108496.17930999999</v>
      </c>
      <c r="G110" s="74">
        <v>15979.739459999997</v>
      </c>
      <c r="H110" s="74">
        <v>50376.306455470898</v>
      </c>
      <c r="I110" s="74">
        <v>26274.24872</v>
      </c>
      <c r="J110" s="74">
        <v>48146.470799319701</v>
      </c>
      <c r="K110" s="75">
        <v>140776.76543479061</v>
      </c>
      <c r="L110" s="74">
        <v>31502</v>
      </c>
      <c r="M110" s="74">
        <v>29035</v>
      </c>
      <c r="N110" s="74">
        <v>24506.04362</v>
      </c>
      <c r="O110" s="74">
        <v>36860.948609999999</v>
      </c>
      <c r="P110" s="75">
        <v>121903.99223</v>
      </c>
      <c r="Q110" s="74">
        <v>18491</v>
      </c>
      <c r="R110" s="74">
        <v>29297.5</v>
      </c>
      <c r="S110" s="74">
        <v>34561.599999999999</v>
      </c>
      <c r="T110" s="74">
        <f t="shared" ref="T110:U110" si="127">SUM(T108:T109)</f>
        <v>55801</v>
      </c>
      <c r="U110" s="74">
        <f t="shared" si="127"/>
        <v>138151</v>
      </c>
      <c r="V110" s="74">
        <f>SUM(V101:V109)</f>
        <v>31407</v>
      </c>
      <c r="W110" s="74">
        <f t="shared" ref="W110:AE110" si="128">SUM(W101:W107)</f>
        <v>39341</v>
      </c>
      <c r="X110" s="74">
        <f t="shared" si="128"/>
        <v>25819</v>
      </c>
      <c r="Y110" s="74">
        <f t="shared" si="128"/>
        <v>36379</v>
      </c>
      <c r="Z110" s="74">
        <f t="shared" si="128"/>
        <v>132946</v>
      </c>
      <c r="AA110" s="74">
        <f t="shared" si="128"/>
        <v>28523.376139253207</v>
      </c>
      <c r="AB110" s="74">
        <f t="shared" si="128"/>
        <v>41419.816561072177</v>
      </c>
      <c r="AC110" s="74">
        <f t="shared" si="128"/>
        <v>32429.836413981924</v>
      </c>
      <c r="AD110" s="74">
        <f t="shared" si="128"/>
        <v>46956.279917333668</v>
      </c>
      <c r="AE110" s="74">
        <f t="shared" si="128"/>
        <v>149329.30903164099</v>
      </c>
      <c r="AF110" s="74">
        <f>SUM(AF101:AF107)</f>
        <v>-4360.1491703491047</v>
      </c>
      <c r="AG110" s="74">
        <f t="shared" ref="AG110:AH110" si="129">SUM(AG101:AG107)</f>
        <v>-18494.783929999998</v>
      </c>
      <c r="AH110" s="74">
        <f t="shared" si="129"/>
        <v>-262</v>
      </c>
      <c r="AI110" s="74">
        <f>SUM(AI101:AI107)</f>
        <v>10020.418200349104</v>
      </c>
      <c r="AJ110" s="74">
        <f t="shared" ref="AJ110:AK110" si="130">SUM(AJ101:AJ107)</f>
        <v>-13096.51489999998</v>
      </c>
      <c r="AK110" s="74">
        <f t="shared" si="130"/>
        <v>2785</v>
      </c>
      <c r="AL110" s="74">
        <f t="shared" ref="AL110:AM110" si="131">SUM(AL101:AL107)</f>
        <v>8742</v>
      </c>
      <c r="AM110" s="74">
        <f t="shared" si="131"/>
        <v>13101</v>
      </c>
    </row>
    <row r="111" spans="1:41">
      <c r="A111" s="73" t="s">
        <v>86</v>
      </c>
      <c r="B111" s="218"/>
      <c r="C111" s="218"/>
      <c r="D111" s="218"/>
      <c r="E111" s="218"/>
      <c r="F111" s="219"/>
      <c r="G111" s="218"/>
      <c r="H111" s="218"/>
      <c r="I111" s="218"/>
      <c r="J111" s="218"/>
      <c r="K111" s="219"/>
      <c r="L111" s="218"/>
      <c r="M111" s="218"/>
      <c r="N111" s="218"/>
      <c r="O111" s="218"/>
      <c r="P111" s="219"/>
      <c r="Q111" s="218"/>
      <c r="R111" s="218"/>
      <c r="S111" s="218">
        <v>33055</v>
      </c>
      <c r="T111" s="218">
        <v>42361</v>
      </c>
      <c r="U111" s="218">
        <v>126158</v>
      </c>
      <c r="V111" s="218">
        <f t="shared" ref="V111:AE111" si="132">V110</f>
        <v>31407</v>
      </c>
      <c r="W111" s="218">
        <f t="shared" si="132"/>
        <v>39341</v>
      </c>
      <c r="X111" s="218">
        <f t="shared" si="132"/>
        <v>25819</v>
      </c>
      <c r="Y111" s="218">
        <f t="shared" si="132"/>
        <v>36379</v>
      </c>
      <c r="Z111" s="218">
        <f t="shared" si="132"/>
        <v>132946</v>
      </c>
      <c r="AA111" s="218">
        <f t="shared" si="132"/>
        <v>28523.376139253207</v>
      </c>
      <c r="AB111" s="218">
        <f t="shared" si="132"/>
        <v>41419.816561072177</v>
      </c>
      <c r="AC111" s="218">
        <f t="shared" si="132"/>
        <v>32429.836413981924</v>
      </c>
      <c r="AD111" s="218">
        <f t="shared" si="132"/>
        <v>46956.279917333668</v>
      </c>
      <c r="AE111" s="218">
        <f t="shared" si="132"/>
        <v>149329.30903164099</v>
      </c>
      <c r="AF111" s="218">
        <f>AF110</f>
        <v>-4360.1491703491047</v>
      </c>
      <c r="AG111" s="218">
        <f t="shared" ref="AG111:AH111" si="133">AG110</f>
        <v>-18494.783929999998</v>
      </c>
      <c r="AH111" s="218">
        <f t="shared" si="133"/>
        <v>-262</v>
      </c>
      <c r="AI111" s="218">
        <f t="shared" ref="AI111:AK111" si="134">AI110</f>
        <v>10020.418200349104</v>
      </c>
      <c r="AJ111" s="218">
        <f t="shared" si="134"/>
        <v>-13096.51489999998</v>
      </c>
      <c r="AK111" s="218">
        <f t="shared" si="134"/>
        <v>2785</v>
      </c>
      <c r="AL111" s="218">
        <f t="shared" ref="AL111:AM111" si="135">AL110</f>
        <v>8742</v>
      </c>
      <c r="AM111" s="218">
        <f t="shared" si="135"/>
        <v>13101</v>
      </c>
      <c r="AN111" s="230"/>
    </row>
    <row r="112" spans="1:41" ht="7.35" customHeight="1">
      <c r="A112" s="76"/>
      <c r="B112" s="77"/>
      <c r="C112" s="78"/>
      <c r="D112" s="78"/>
      <c r="E112" s="79"/>
      <c r="F112" s="80"/>
      <c r="G112" s="77"/>
      <c r="H112" s="78"/>
      <c r="I112" s="78"/>
      <c r="J112" s="79"/>
      <c r="K112" s="80"/>
      <c r="L112" s="77"/>
      <c r="M112" s="78"/>
      <c r="N112" s="78"/>
      <c r="O112" s="79"/>
      <c r="P112" s="80"/>
      <c r="Q112" s="77"/>
      <c r="R112" s="78"/>
      <c r="S112" s="78"/>
      <c r="T112" s="78"/>
      <c r="U112" s="80"/>
      <c r="V112" s="78"/>
      <c r="W112" s="78"/>
      <c r="X112" s="78"/>
      <c r="Y112" s="78"/>
      <c r="Z112" s="80"/>
      <c r="AA112" s="78"/>
      <c r="AB112" s="78"/>
      <c r="AC112" s="78"/>
      <c r="AD112" s="78"/>
      <c r="AE112" s="80"/>
      <c r="AF112" s="78"/>
      <c r="AG112" s="78"/>
      <c r="AH112" s="78"/>
      <c r="AI112" s="78"/>
      <c r="AJ112" s="80"/>
      <c r="AK112" s="78"/>
      <c r="AL112" s="78"/>
      <c r="AM112" s="78"/>
    </row>
    <row r="113" spans="1:39" collapsed="1">
      <c r="A113" s="81" t="s">
        <v>32</v>
      </c>
      <c r="B113" s="82"/>
      <c r="C113" s="82"/>
      <c r="D113" s="82"/>
      <c r="E113" s="82"/>
      <c r="F113" s="83"/>
      <c r="G113" s="82"/>
      <c r="H113" s="82"/>
      <c r="I113" s="82"/>
      <c r="J113" s="82"/>
      <c r="K113" s="83"/>
      <c r="L113" s="82"/>
      <c r="M113" s="82"/>
      <c r="N113" s="82"/>
      <c r="O113" s="82"/>
      <c r="P113" s="83"/>
      <c r="Q113" s="82"/>
      <c r="R113" s="82"/>
      <c r="S113" s="82"/>
      <c r="T113" s="82"/>
      <c r="U113" s="83"/>
      <c r="V113" s="82"/>
      <c r="W113" s="82"/>
      <c r="X113" s="82"/>
      <c r="Y113" s="82"/>
      <c r="Z113" s="83"/>
      <c r="AA113" s="82"/>
      <c r="AB113" s="82"/>
      <c r="AC113" s="82"/>
      <c r="AD113" s="82"/>
      <c r="AE113" s="83"/>
      <c r="AF113" s="82"/>
      <c r="AG113" s="82"/>
      <c r="AH113" s="82"/>
      <c r="AI113" s="82"/>
      <c r="AJ113" s="83"/>
      <c r="AK113" s="82"/>
      <c r="AL113" s="82"/>
      <c r="AM113" s="82"/>
    </row>
    <row r="114" spans="1:39" ht="7.35" customHeight="1">
      <c r="A114" s="84"/>
      <c r="B114" s="85"/>
      <c r="C114" s="85"/>
      <c r="D114" s="85"/>
      <c r="E114" s="85"/>
      <c r="F114" s="86"/>
      <c r="G114" s="85"/>
      <c r="H114" s="85"/>
      <c r="I114" s="85"/>
      <c r="J114" s="85"/>
      <c r="K114" s="86"/>
      <c r="L114" s="85"/>
      <c r="M114" s="85"/>
      <c r="N114" s="85"/>
      <c r="O114" s="85"/>
      <c r="P114" s="86"/>
      <c r="Q114" s="85"/>
      <c r="R114" s="85"/>
      <c r="S114" s="85"/>
      <c r="T114" s="85"/>
      <c r="U114" s="86"/>
      <c r="V114" s="85"/>
      <c r="W114" s="85"/>
      <c r="X114" s="85"/>
      <c r="Y114" s="85"/>
      <c r="Z114" s="86"/>
      <c r="AA114" s="85"/>
      <c r="AB114" s="85"/>
      <c r="AC114" s="85"/>
      <c r="AD114" s="85"/>
      <c r="AE114" s="86"/>
      <c r="AF114" s="85"/>
      <c r="AG114" s="85"/>
      <c r="AH114" s="85"/>
      <c r="AI114" s="85"/>
      <c r="AJ114" s="86"/>
      <c r="AK114" s="85"/>
      <c r="AL114" s="85"/>
      <c r="AM114" s="85"/>
    </row>
    <row r="115" spans="1:39">
      <c r="A115" s="12" t="s">
        <v>10</v>
      </c>
      <c r="B115" s="87">
        <v>0.72927230819888045</v>
      </c>
      <c r="C115" s="87">
        <v>0.77480249480249486</v>
      </c>
      <c r="D115" s="87">
        <v>0.73400544959128067</v>
      </c>
      <c r="E115" s="87">
        <v>0.77168093172314067</v>
      </c>
      <c r="F115" s="88">
        <v>0.75652863944596738</v>
      </c>
      <c r="G115" s="87">
        <v>0.7481896356641774</v>
      </c>
      <c r="H115" s="87">
        <v>0.77829686091303996</v>
      </c>
      <c r="I115" s="87">
        <v>0.6675772825305536</v>
      </c>
      <c r="J115" s="87">
        <v>0.68877758647675691</v>
      </c>
      <c r="K115" s="88">
        <v>0.72505112569918484</v>
      </c>
      <c r="L115" s="87">
        <v>0.76574400268411336</v>
      </c>
      <c r="M115" s="87">
        <v>0.62477656586291175</v>
      </c>
      <c r="N115" s="87">
        <v>0.57766021625133412</v>
      </c>
      <c r="O115" s="87">
        <v>0.60783036618902875</v>
      </c>
      <c r="P115" s="88">
        <v>0.65032000977416049</v>
      </c>
      <c r="Q115" s="87">
        <v>0.74619788106630214</v>
      </c>
      <c r="R115" s="87">
        <v>0.61238606477645274</v>
      </c>
      <c r="S115" s="87">
        <v>0.69747025528474071</v>
      </c>
      <c r="T115" s="87">
        <f t="shared" ref="T115:AH115" si="136">T45/T8</f>
        <v>0.60570041302771382</v>
      </c>
      <c r="U115" s="88">
        <f t="shared" si="136"/>
        <v>0.65950410186214437</v>
      </c>
      <c r="V115" s="87">
        <f t="shared" si="136"/>
        <v>0.69431813980998858</v>
      </c>
      <c r="W115" s="87">
        <f t="shared" si="136"/>
        <v>0.67144160836260058</v>
      </c>
      <c r="X115" s="87">
        <f t="shared" si="136"/>
        <v>0.64638834257107103</v>
      </c>
      <c r="Y115" s="87">
        <f t="shared" si="136"/>
        <v>0.60494267920187239</v>
      </c>
      <c r="Z115" s="88">
        <f t="shared" si="136"/>
        <v>0.65683752583646982</v>
      </c>
      <c r="AA115" s="87">
        <f t="shared" si="136"/>
        <v>0.70751341681574242</v>
      </c>
      <c r="AB115" s="87">
        <f t="shared" si="136"/>
        <v>0.60979981949314543</v>
      </c>
      <c r="AC115" s="87">
        <f t="shared" si="136"/>
        <v>0.67001687605475346</v>
      </c>
      <c r="AD115" s="87">
        <f t="shared" si="136"/>
        <v>0.63261498936915639</v>
      </c>
      <c r="AE115" s="88">
        <f t="shared" si="136"/>
        <v>0.65078458162547093</v>
      </c>
      <c r="AF115" s="87">
        <f t="shared" si="136"/>
        <v>0.41800379704187374</v>
      </c>
      <c r="AG115" s="87">
        <f t="shared" si="136"/>
        <v>-5.4945054945054944E-2</v>
      </c>
      <c r="AH115" s="87">
        <f t="shared" si="136"/>
        <v>0.44713912285797269</v>
      </c>
      <c r="AI115" s="87">
        <f t="shared" ref="AI115:AK115" si="137">AI45/AI8</f>
        <v>0.61143228728709043</v>
      </c>
      <c r="AJ115" s="88">
        <f t="shared" si="137"/>
        <v>0.48579515301609766</v>
      </c>
      <c r="AK115" s="87">
        <f t="shared" si="137"/>
        <v>0.6908070997990623</v>
      </c>
      <c r="AL115" s="87">
        <f t="shared" ref="AL115:AM115" si="138">AL45/AL8</f>
        <v>0.58178580513864153</v>
      </c>
      <c r="AM115" s="87">
        <f t="shared" si="138"/>
        <v>0.46449270747086174</v>
      </c>
    </row>
    <row r="116" spans="1:39">
      <c r="A116" s="12" t="s">
        <v>65</v>
      </c>
      <c r="B116" s="87">
        <v>0.69578692493946737</v>
      </c>
      <c r="C116" s="87">
        <v>0.76382297104888464</v>
      </c>
      <c r="D116" s="87">
        <v>0.70188201802941641</v>
      </c>
      <c r="E116" s="87">
        <v>0.75680539932508439</v>
      </c>
      <c r="F116" s="88">
        <v>0.73586543302029273</v>
      </c>
      <c r="G116" s="87">
        <v>0.75141884222474464</v>
      </c>
      <c r="H116" s="87">
        <v>0.83733620534912945</v>
      </c>
      <c r="I116" s="87">
        <v>0.72812186559679037</v>
      </c>
      <c r="J116" s="87">
        <v>0.76438007713136946</v>
      </c>
      <c r="K116" s="88">
        <v>0.78013661604992879</v>
      </c>
      <c r="L116" s="87">
        <v>0.820463501595046</v>
      </c>
      <c r="M116" s="87">
        <v>0.75859062467945426</v>
      </c>
      <c r="N116" s="87">
        <v>0.65862774134405189</v>
      </c>
      <c r="O116" s="87">
        <v>0.70710618751688736</v>
      </c>
      <c r="P116" s="88">
        <v>0.74428571428571433</v>
      </c>
      <c r="Q116" s="87">
        <v>0.67288124466618526</v>
      </c>
      <c r="R116" s="87">
        <v>0.72332768839966133</v>
      </c>
      <c r="S116" s="87">
        <v>0.60050089904957615</v>
      </c>
      <c r="T116" s="87">
        <f t="shared" ref="T116:AF116" si="139">T46/T9</f>
        <v>0.67817366568632176</v>
      </c>
      <c r="U116" s="88">
        <f t="shared" si="139"/>
        <v>0.67198058031911878</v>
      </c>
      <c r="V116" s="87">
        <f t="shared" si="139"/>
        <v>0.71328593023906839</v>
      </c>
      <c r="W116" s="87">
        <f t="shared" si="139"/>
        <v>0.75297209866558834</v>
      </c>
      <c r="X116" s="87">
        <f t="shared" si="139"/>
        <v>0.56403992461785435</v>
      </c>
      <c r="Y116" s="87">
        <f t="shared" si="139"/>
        <v>0.57223606637087465</v>
      </c>
      <c r="Z116" s="88">
        <f t="shared" si="139"/>
        <v>0.66587616360687463</v>
      </c>
      <c r="AA116" s="87">
        <f t="shared" si="139"/>
        <v>0.66143870538683214</v>
      </c>
      <c r="AB116" s="87">
        <f t="shared" si="139"/>
        <v>0.75638214565387629</v>
      </c>
      <c r="AC116" s="87">
        <f t="shared" si="139"/>
        <v>0.57357945135354871</v>
      </c>
      <c r="AD116" s="87">
        <f t="shared" si="139"/>
        <v>0.46522490824714124</v>
      </c>
      <c r="AE116" s="88">
        <f t="shared" si="139"/>
        <v>0.6318521513440194</v>
      </c>
      <c r="AF116" s="87">
        <f t="shared" si="139"/>
        <v>-0.27097638586501421</v>
      </c>
      <c r="AG116" s="220" t="s">
        <v>77</v>
      </c>
      <c r="AH116" s="220" t="s">
        <v>77</v>
      </c>
      <c r="AI116" s="220" t="s">
        <v>77</v>
      </c>
      <c r="AJ116" s="88">
        <f t="shared" ref="AJ116:AK116" si="140">AJ46/AJ9</f>
        <v>-0.53248136315228967</v>
      </c>
      <c r="AK116" s="87">
        <f t="shared" si="140"/>
        <v>0.22526618016509151</v>
      </c>
      <c r="AL116" s="87">
        <f t="shared" ref="AL116:AM116" si="141">AL46/AL9</f>
        <v>0.22767743576698041</v>
      </c>
      <c r="AM116" s="220">
        <f t="shared" si="141"/>
        <v>0.36674420956811976</v>
      </c>
    </row>
    <row r="117" spans="1:39">
      <c r="A117" s="14" t="s">
        <v>66</v>
      </c>
      <c r="B117" s="87">
        <v>1</v>
      </c>
      <c r="C117" s="87">
        <v>1</v>
      </c>
      <c r="D117" s="87">
        <v>1</v>
      </c>
      <c r="E117" s="87">
        <v>1</v>
      </c>
      <c r="F117" s="88">
        <v>1</v>
      </c>
      <c r="G117" s="87">
        <v>1</v>
      </c>
      <c r="H117" s="87">
        <v>1</v>
      </c>
      <c r="I117" s="87">
        <v>1</v>
      </c>
      <c r="J117" s="87">
        <v>1</v>
      </c>
      <c r="K117" s="88">
        <v>1</v>
      </c>
      <c r="L117" s="87">
        <v>1</v>
      </c>
      <c r="M117" s="87">
        <v>1</v>
      </c>
      <c r="N117" s="87">
        <v>1</v>
      </c>
      <c r="O117" s="87">
        <v>1</v>
      </c>
      <c r="P117" s="88">
        <v>1</v>
      </c>
      <c r="Q117" s="87">
        <v>1</v>
      </c>
      <c r="R117" s="87">
        <v>1</v>
      </c>
      <c r="S117" s="87">
        <v>1</v>
      </c>
      <c r="T117" s="87">
        <f>T47/T10</f>
        <v>1</v>
      </c>
      <c r="U117" s="88">
        <f>U47/U10</f>
        <v>1</v>
      </c>
      <c r="V117" s="220" t="s">
        <v>88</v>
      </c>
      <c r="W117" s="220" t="s">
        <v>88</v>
      </c>
      <c r="X117" s="220" t="s">
        <v>88</v>
      </c>
      <c r="Y117" s="220" t="s">
        <v>88</v>
      </c>
      <c r="Z117" s="223" t="s">
        <v>88</v>
      </c>
      <c r="AA117" s="220" t="s">
        <v>88</v>
      </c>
      <c r="AB117" s="220" t="s">
        <v>88</v>
      </c>
      <c r="AC117" s="220" t="s">
        <v>88</v>
      </c>
      <c r="AD117" s="220" t="s">
        <v>88</v>
      </c>
      <c r="AE117" s="223" t="s">
        <v>88</v>
      </c>
      <c r="AF117" s="220" t="s">
        <v>88</v>
      </c>
      <c r="AG117" s="220" t="s">
        <v>88</v>
      </c>
      <c r="AH117" s="220" t="s">
        <v>88</v>
      </c>
      <c r="AI117" s="220" t="s">
        <v>88</v>
      </c>
      <c r="AJ117" s="223" t="s">
        <v>88</v>
      </c>
      <c r="AK117" s="220" t="s">
        <v>88</v>
      </c>
      <c r="AL117" s="220" t="s">
        <v>88</v>
      </c>
      <c r="AM117" s="220" t="s">
        <v>88</v>
      </c>
    </row>
    <row r="118" spans="1:39">
      <c r="A118" s="11" t="s">
        <v>105</v>
      </c>
      <c r="B118" s="89">
        <v>0.72300523280241391</v>
      </c>
      <c r="C118" s="89">
        <v>0.77351714829722107</v>
      </c>
      <c r="D118" s="89">
        <v>0.72593930178039667</v>
      </c>
      <c r="E118" s="90">
        <v>0.77251163623344077</v>
      </c>
      <c r="F118" s="91">
        <v>0.75358170170782213</v>
      </c>
      <c r="G118" s="89">
        <v>0.75476303693136793</v>
      </c>
      <c r="H118" s="89">
        <v>0.80627173430151511</v>
      </c>
      <c r="I118" s="89">
        <v>0.69808238255932298</v>
      </c>
      <c r="J118" s="90">
        <v>0.73061399742378708</v>
      </c>
      <c r="K118" s="91">
        <v>0.75393091977025239</v>
      </c>
      <c r="L118" s="89">
        <v>0.79335856847900899</v>
      </c>
      <c r="M118" s="89">
        <v>0.68843772079298449</v>
      </c>
      <c r="N118" s="89">
        <v>0.61812155906762711</v>
      </c>
      <c r="O118" s="90">
        <v>0.65850277264325319</v>
      </c>
      <c r="P118" s="91">
        <v>0.69654342796144075</v>
      </c>
      <c r="Q118" s="89">
        <v>0.72224058582725215</v>
      </c>
      <c r="R118" s="89">
        <v>0.66302721160128997</v>
      </c>
      <c r="S118" s="89">
        <v>0.66981729483781693</v>
      </c>
      <c r="T118" s="89">
        <f>T48/T11</f>
        <v>0.64331008833100878</v>
      </c>
      <c r="U118" s="91">
        <f>U48/U11</f>
        <v>0.67153236856327136</v>
      </c>
      <c r="V118" s="89">
        <f t="shared" ref="V118:AF118" si="142">V48/V11</f>
        <v>0.7018614178838618</v>
      </c>
      <c r="W118" s="89">
        <f t="shared" si="142"/>
        <v>0.70455403918477277</v>
      </c>
      <c r="X118" s="231">
        <f t="shared" si="142"/>
        <v>0.61424017003188103</v>
      </c>
      <c r="Y118" s="89">
        <f t="shared" si="142"/>
        <v>0.59202630694637803</v>
      </c>
      <c r="Z118" s="91">
        <f t="shared" si="142"/>
        <v>0.66043852218674659</v>
      </c>
      <c r="AA118" s="89">
        <f t="shared" si="142"/>
        <v>0.68943775275035879</v>
      </c>
      <c r="AB118" s="89">
        <f t="shared" si="142"/>
        <v>0.66754355741994975</v>
      </c>
      <c r="AC118" s="231">
        <f t="shared" si="142"/>
        <v>0.63300939460821137</v>
      </c>
      <c r="AD118" s="89">
        <f t="shared" si="142"/>
        <v>0.56894954264739861</v>
      </c>
      <c r="AE118" s="91">
        <f t="shared" si="142"/>
        <v>0.64343236864230802</v>
      </c>
      <c r="AF118" s="89">
        <f t="shared" si="142"/>
        <v>0.17017979971741179</v>
      </c>
      <c r="AG118" s="256" t="s">
        <v>113</v>
      </c>
      <c r="AH118" s="256" t="s">
        <v>113</v>
      </c>
      <c r="AI118" s="256" t="s">
        <v>113</v>
      </c>
      <c r="AJ118" s="91">
        <f t="shared" ref="AJ118:AK118" si="143">AJ48/AJ11</f>
        <v>9.1766798247516587E-2</v>
      </c>
      <c r="AK118" s="89">
        <f t="shared" si="143"/>
        <v>0.49913805841501258</v>
      </c>
      <c r="AL118" s="89">
        <f t="shared" ref="AL118:AM118" si="144">AL48/AL11</f>
        <v>0.44014245738997709</v>
      </c>
      <c r="AM118" s="256">
        <f t="shared" si="144"/>
        <v>0.42672346412380802</v>
      </c>
    </row>
    <row r="119" spans="1:39" ht="9" customHeight="1">
      <c r="A119" s="11"/>
      <c r="B119" s="87"/>
      <c r="C119" s="87"/>
      <c r="D119" s="87"/>
      <c r="E119" s="92"/>
      <c r="F119" s="88"/>
      <c r="G119" s="87"/>
      <c r="H119" s="87"/>
      <c r="I119" s="87"/>
      <c r="J119" s="92"/>
      <c r="K119" s="88"/>
      <c r="L119" s="87"/>
      <c r="M119" s="87"/>
      <c r="N119" s="87"/>
      <c r="O119" s="92"/>
      <c r="P119" s="88"/>
      <c r="Q119" s="87"/>
      <c r="R119" s="87"/>
      <c r="S119" s="87"/>
      <c r="T119" s="87"/>
      <c r="U119" s="88"/>
      <c r="V119" s="87"/>
      <c r="W119" s="87"/>
      <c r="X119" s="87"/>
      <c r="Y119" s="87"/>
      <c r="Z119" s="88"/>
      <c r="AA119" s="87"/>
      <c r="AB119" s="87"/>
      <c r="AC119" s="87"/>
      <c r="AD119" s="87"/>
      <c r="AE119" s="88"/>
      <c r="AF119" s="87"/>
      <c r="AG119" s="87"/>
      <c r="AH119" s="87"/>
      <c r="AI119" s="87"/>
      <c r="AJ119" s="88"/>
      <c r="AK119" s="87"/>
      <c r="AL119" s="87"/>
      <c r="AM119" s="87"/>
    </row>
    <row r="120" spans="1:39">
      <c r="A120" s="14" t="s">
        <v>67</v>
      </c>
      <c r="B120" s="87">
        <f>B50/B14</f>
        <v>0.57877423924314109</v>
      </c>
      <c r="C120" s="87">
        <f t="shared" ref="C120:AH120" si="145">C50/C14</f>
        <v>0.6320345361011146</v>
      </c>
      <c r="D120" s="87">
        <f t="shared" si="145"/>
        <v>0.73420491201500082</v>
      </c>
      <c r="E120" s="92">
        <f t="shared" si="145"/>
        <v>0.63315281367215404</v>
      </c>
      <c r="F120" s="88">
        <f t="shared" si="145"/>
        <v>0.64120846745662941</v>
      </c>
      <c r="G120" s="87">
        <f t="shared" si="145"/>
        <v>0.65727002967359049</v>
      </c>
      <c r="H120" s="87">
        <f t="shared" si="145"/>
        <v>0.5901517612660695</v>
      </c>
      <c r="I120" s="87">
        <f t="shared" si="145"/>
        <v>0.42484476241900648</v>
      </c>
      <c r="J120" s="92">
        <f t="shared" si="145"/>
        <v>0.63022282165837762</v>
      </c>
      <c r="K120" s="88">
        <f t="shared" si="145"/>
        <v>0.56263107527538536</v>
      </c>
      <c r="L120" s="87">
        <f t="shared" si="145"/>
        <v>0.32157887099114785</v>
      </c>
      <c r="M120" s="87">
        <f t="shared" si="145"/>
        <v>0.57305747126436779</v>
      </c>
      <c r="N120" s="87">
        <f t="shared" si="145"/>
        <v>0.64091858037578286</v>
      </c>
      <c r="O120" s="92">
        <f t="shared" si="145"/>
        <v>0.60715882335409654</v>
      </c>
      <c r="P120" s="88">
        <f t="shared" si="145"/>
        <v>0.54962134728995682</v>
      </c>
      <c r="Q120" s="87">
        <f t="shared" si="145"/>
        <v>0.602603127952136</v>
      </c>
      <c r="R120" s="87">
        <f t="shared" si="145"/>
        <v>0.65444551179421495</v>
      </c>
      <c r="S120" s="87">
        <f t="shared" si="145"/>
        <v>0.64012681485751344</v>
      </c>
      <c r="T120" s="87">
        <f t="shared" si="145"/>
        <v>0.63982520029133283</v>
      </c>
      <c r="U120" s="88">
        <f t="shared" si="145"/>
        <v>0.63902509214473091</v>
      </c>
      <c r="V120" s="87">
        <f t="shared" si="145"/>
        <v>0.6848763657274296</v>
      </c>
      <c r="W120" s="87">
        <f t="shared" si="145"/>
        <v>0.66389307475594572</v>
      </c>
      <c r="X120" s="87">
        <f t="shared" si="145"/>
        <v>0.55833831951448842</v>
      </c>
      <c r="Y120" s="87">
        <f t="shared" si="145"/>
        <v>0.54778866493228617</v>
      </c>
      <c r="Z120" s="88">
        <f t="shared" si="145"/>
        <v>0.59627841360673983</v>
      </c>
      <c r="AA120" s="87">
        <f t="shared" si="145"/>
        <v>0.54137046874760153</v>
      </c>
      <c r="AB120" s="87">
        <f t="shared" si="145"/>
        <v>0.48597054723956123</v>
      </c>
      <c r="AC120" s="87">
        <f t="shared" si="145"/>
        <v>0.55546550984411502</v>
      </c>
      <c r="AD120" s="87">
        <f t="shared" si="145"/>
        <v>0.5534435116250418</v>
      </c>
      <c r="AE120" s="88">
        <f t="shared" si="145"/>
        <v>0.54199915766875517</v>
      </c>
      <c r="AF120" s="87">
        <f t="shared" si="145"/>
        <v>0.55836849507735586</v>
      </c>
      <c r="AG120" s="87">
        <f t="shared" si="145"/>
        <v>0.58254561442075181</v>
      </c>
      <c r="AH120" s="87">
        <f t="shared" si="145"/>
        <v>0.49727590755290474</v>
      </c>
      <c r="AI120" s="87">
        <f t="shared" ref="AI120:AK120" si="146">AI50/AI14</f>
        <v>0.39115272355104053</v>
      </c>
      <c r="AJ120" s="88">
        <f t="shared" si="146"/>
        <v>0.4590879659605957</v>
      </c>
      <c r="AK120" s="87">
        <f t="shared" si="146"/>
        <v>0.51059501610442448</v>
      </c>
      <c r="AL120" s="87">
        <f t="shared" ref="AL120:AM120" si="147">AL50/AL14</f>
        <v>0.65999249155299711</v>
      </c>
      <c r="AM120" s="87">
        <f t="shared" si="147"/>
        <v>0.61090964037473561</v>
      </c>
    </row>
    <row r="121" spans="1:39">
      <c r="A121" s="12" t="s">
        <v>71</v>
      </c>
      <c r="B121" s="87">
        <v>0.18455743879472694</v>
      </c>
      <c r="C121" s="87">
        <v>0.20103709613083368</v>
      </c>
      <c r="D121" s="87">
        <v>0.19444444444444445</v>
      </c>
      <c r="E121" s="92">
        <v>0.23528276394518433</v>
      </c>
      <c r="F121" s="88">
        <v>0.21505873647211174</v>
      </c>
      <c r="G121" s="87">
        <v>0.25895212966453074</v>
      </c>
      <c r="H121" s="87">
        <v>0.19925113666755817</v>
      </c>
      <c r="I121" s="87">
        <v>0.13420026007802341</v>
      </c>
      <c r="J121" s="92">
        <v>0.39067717376786432</v>
      </c>
      <c r="K121" s="88">
        <v>0.27493793726021215</v>
      </c>
      <c r="L121" s="87">
        <v>0.24347826086956523</v>
      </c>
      <c r="M121" s="87">
        <v>0.21890775585130795</v>
      </c>
      <c r="N121" s="87">
        <v>0.29690048939641112</v>
      </c>
      <c r="O121" s="92">
        <v>0.34115281501340483</v>
      </c>
      <c r="P121" s="88">
        <v>0.28649584100932285</v>
      </c>
      <c r="Q121" s="87">
        <v>0.18723404255319148</v>
      </c>
      <c r="R121" s="87">
        <v>0.125</v>
      </c>
      <c r="S121" s="87">
        <v>0.23476297968397292</v>
      </c>
      <c r="T121" s="87">
        <f t="shared" ref="T121:U124" si="148">T51/T15</f>
        <v>0.26193675535250383</v>
      </c>
      <c r="U121" s="88">
        <f t="shared" si="148"/>
        <v>0.23217197924388436</v>
      </c>
      <c r="V121" s="220" t="s">
        <v>88</v>
      </c>
      <c r="W121" s="87">
        <f t="shared" ref="W121:AH121" si="149">W51/W15</f>
        <v>0.24070450097847357</v>
      </c>
      <c r="X121" s="87">
        <f t="shared" si="149"/>
        <v>0.18906361686919229</v>
      </c>
      <c r="Y121" s="87">
        <f t="shared" si="149"/>
        <v>0.20492778249787597</v>
      </c>
      <c r="Z121" s="88">
        <f t="shared" si="149"/>
        <v>0.20420358541108594</v>
      </c>
      <c r="AA121" s="220">
        <f t="shared" si="149"/>
        <v>0.11618747538400945</v>
      </c>
      <c r="AB121" s="220">
        <f t="shared" si="149"/>
        <v>0.34146303440112902</v>
      </c>
      <c r="AC121" s="87">
        <f t="shared" si="149"/>
        <v>9.4608695652173919E-2</v>
      </c>
      <c r="AD121" s="87">
        <f t="shared" si="149"/>
        <v>0.2922578852347173</v>
      </c>
      <c r="AE121" s="88">
        <f t="shared" si="149"/>
        <v>0.23725305916535089</v>
      </c>
      <c r="AF121" s="220">
        <f t="shared" si="149"/>
        <v>0.23246753246753246</v>
      </c>
      <c r="AG121" s="220">
        <f t="shared" si="149"/>
        <v>0.13008130081300814</v>
      </c>
      <c r="AH121" s="220">
        <f t="shared" si="149"/>
        <v>-2.0526315789473686</v>
      </c>
      <c r="AI121" s="220">
        <f t="shared" ref="AI121:AK121" si="150">AI51/AI15</f>
        <v>0.48720930232558141</v>
      </c>
      <c r="AJ121" s="88">
        <f t="shared" si="150"/>
        <v>0.25729571984435795</v>
      </c>
      <c r="AK121" s="220">
        <f t="shared" si="150"/>
        <v>8.9758342922899886E-2</v>
      </c>
      <c r="AL121" s="220">
        <f t="shared" ref="AL121:AM121" si="151">AL51/AL15</f>
        <v>0.34630738522954091</v>
      </c>
      <c r="AM121" s="220">
        <f t="shared" si="151"/>
        <v>0.27027027027027029</v>
      </c>
    </row>
    <row r="122" spans="1:39">
      <c r="A122" s="14" t="s">
        <v>107</v>
      </c>
      <c r="B122" s="87">
        <v>0.36620157617443511</v>
      </c>
      <c r="C122" s="87">
        <v>0.32067845456880301</v>
      </c>
      <c r="D122" s="87">
        <v>0.37662001885343427</v>
      </c>
      <c r="E122" s="92">
        <v>0.39018235618781355</v>
      </c>
      <c r="F122" s="88">
        <v>0.36330758659549262</v>
      </c>
      <c r="G122" s="87">
        <v>0.37073446327683618</v>
      </c>
      <c r="H122" s="87">
        <v>0.33730072068137146</v>
      </c>
      <c r="I122" s="87">
        <v>0.37710185284352576</v>
      </c>
      <c r="J122" s="92">
        <v>0.29273882696114178</v>
      </c>
      <c r="K122" s="88">
        <v>0.3437906019922044</v>
      </c>
      <c r="L122" s="87">
        <v>0.34998982291878689</v>
      </c>
      <c r="M122" s="87">
        <v>0.33999192897497982</v>
      </c>
      <c r="N122" s="87">
        <v>0.33022442436607402</v>
      </c>
      <c r="O122" s="92">
        <v>0.33195499567266085</v>
      </c>
      <c r="P122" s="88">
        <v>0.33786791986148901</v>
      </c>
      <c r="Q122" s="87">
        <v>0.38469895880488908</v>
      </c>
      <c r="R122" s="87">
        <v>0.4066397652237711</v>
      </c>
      <c r="S122" s="87">
        <v>0.40170271913821565</v>
      </c>
      <c r="T122" s="87">
        <f t="shared" si="148"/>
        <v>0.41672257631667226</v>
      </c>
      <c r="U122" s="88">
        <f t="shared" si="148"/>
        <v>0.40267938788326152</v>
      </c>
      <c r="V122" s="87">
        <f t="shared" ref="V122:AF122" si="152">V52/V16</f>
        <v>0.48812146003775958</v>
      </c>
      <c r="W122" s="87">
        <f t="shared" si="152"/>
        <v>0.412484799351439</v>
      </c>
      <c r="X122" s="87">
        <f t="shared" si="152"/>
        <v>0.4829641562625856</v>
      </c>
      <c r="Y122" s="87">
        <f t="shared" si="152"/>
        <v>0.3847160857470136</v>
      </c>
      <c r="Z122" s="88">
        <f t="shared" si="152"/>
        <v>0.44261734159890509</v>
      </c>
      <c r="AA122" s="87">
        <f t="shared" si="152"/>
        <v>0.40776773994286153</v>
      </c>
      <c r="AB122" s="87">
        <f t="shared" si="152"/>
        <v>0.42704018706807345</v>
      </c>
      <c r="AC122" s="87">
        <f t="shared" si="152"/>
        <v>0.44848795489492566</v>
      </c>
      <c r="AD122" s="87">
        <f t="shared" si="152"/>
        <v>0.44720155605372375</v>
      </c>
      <c r="AE122" s="88">
        <f t="shared" si="152"/>
        <v>0.43291369707037336</v>
      </c>
      <c r="AF122" s="87">
        <f t="shared" si="152"/>
        <v>0.10291723202170963</v>
      </c>
      <c r="AG122" s="220" t="s">
        <v>77</v>
      </c>
      <c r="AH122" s="220" t="s">
        <v>77</v>
      </c>
      <c r="AI122" s="220" t="s">
        <v>77</v>
      </c>
      <c r="AJ122" s="88">
        <f t="shared" ref="AJ122:AK122" si="153">AJ52/AJ16</f>
        <v>0.139460884585663</v>
      </c>
      <c r="AK122" s="87">
        <f t="shared" si="153"/>
        <v>0.42926117224343141</v>
      </c>
      <c r="AL122" s="87">
        <f t="shared" ref="AL122:AM122" si="154">AL52/AL16</f>
        <v>0.45171339563862928</v>
      </c>
      <c r="AM122" s="220">
        <f t="shared" si="154"/>
        <v>0.4949827652240521</v>
      </c>
    </row>
    <row r="123" spans="1:39">
      <c r="A123" s="14" t="s">
        <v>108</v>
      </c>
      <c r="B123" s="87">
        <v>0.28366979605836268</v>
      </c>
      <c r="C123" s="87">
        <v>0.31677022175341985</v>
      </c>
      <c r="D123" s="87">
        <v>0.24416418256538111</v>
      </c>
      <c r="E123" s="92">
        <v>0.17412211416392323</v>
      </c>
      <c r="F123" s="88">
        <v>0.25908571095911731</v>
      </c>
      <c r="G123" s="87">
        <v>0.24808699154248892</v>
      </c>
      <c r="H123" s="87">
        <v>0.18834688346883469</v>
      </c>
      <c r="I123" s="87">
        <v>0.18155619596541786</v>
      </c>
      <c r="J123" s="92">
        <v>0.18741560896570347</v>
      </c>
      <c r="K123" s="88">
        <v>0.20082045411181074</v>
      </c>
      <c r="L123" s="87">
        <v>-1.2866907921190189E-2</v>
      </c>
      <c r="M123" s="87">
        <v>0.24886244312215611</v>
      </c>
      <c r="N123" s="87">
        <v>0.12842535787321063</v>
      </c>
      <c r="O123" s="92">
        <v>0.30235559858018718</v>
      </c>
      <c r="P123" s="88">
        <v>0.17725936811168258</v>
      </c>
      <c r="Q123" s="87">
        <v>0.19861431870669746</v>
      </c>
      <c r="R123" s="87">
        <v>0.23837551500882873</v>
      </c>
      <c r="S123" s="87">
        <v>0.15573770491803279</v>
      </c>
      <c r="T123" s="87">
        <f t="shared" si="148"/>
        <v>0.2389069264069264</v>
      </c>
      <c r="U123" s="88">
        <f t="shared" si="148"/>
        <v>0.21484802099278372</v>
      </c>
      <c r="V123" s="87">
        <f t="shared" ref="V123:AF123" si="155">V53/V17</f>
        <v>-3.2679738562091505E-2</v>
      </c>
      <c r="W123" s="87">
        <f t="shared" si="155"/>
        <v>0.24966740576496674</v>
      </c>
      <c r="X123" s="87">
        <f t="shared" si="155"/>
        <v>0.27986512524084778</v>
      </c>
      <c r="Y123" s="87">
        <f t="shared" si="155"/>
        <v>0.26689316723291806</v>
      </c>
      <c r="Z123" s="88">
        <f t="shared" si="155"/>
        <v>0.21608040201005024</v>
      </c>
      <c r="AA123" s="87">
        <f t="shared" si="155"/>
        <v>0.29212792127921278</v>
      </c>
      <c r="AB123" s="87">
        <f t="shared" si="155"/>
        <v>0.32599299948445815</v>
      </c>
      <c r="AC123" s="87">
        <f t="shared" si="155"/>
        <v>0.32371794871794873</v>
      </c>
      <c r="AD123" s="87">
        <f t="shared" si="155"/>
        <v>0.30599918217812594</v>
      </c>
      <c r="AE123" s="88">
        <f t="shared" si="155"/>
        <v>0.31275327696602317</v>
      </c>
      <c r="AF123" s="87">
        <f t="shared" si="155"/>
        <v>0.48297703879651621</v>
      </c>
      <c r="AG123" s="220" t="s">
        <v>77</v>
      </c>
      <c r="AH123" s="220" t="s">
        <v>77</v>
      </c>
      <c r="AI123" s="220" t="s">
        <v>77</v>
      </c>
      <c r="AJ123" s="88">
        <f t="shared" ref="AJ123:AK123" si="156">AJ53/AJ17</f>
        <v>-0.26290516206482595</v>
      </c>
      <c r="AK123" s="87">
        <f t="shared" si="156"/>
        <v>0.14416475972540047</v>
      </c>
      <c r="AL123" s="87">
        <f t="shared" ref="AL123:AM123" si="157">AL53/AL17</f>
        <v>0.2939958592132505</v>
      </c>
      <c r="AM123" s="220">
        <f t="shared" si="157"/>
        <v>0.17630853994490359</v>
      </c>
    </row>
    <row r="124" spans="1:39">
      <c r="A124" s="11" t="s">
        <v>106</v>
      </c>
      <c r="B124" s="89">
        <v>0.44851771024033676</v>
      </c>
      <c r="C124" s="89">
        <v>0.48831372479529367</v>
      </c>
      <c r="D124" s="89">
        <v>0.49528128572910962</v>
      </c>
      <c r="E124" s="90">
        <v>0.54076965492866524</v>
      </c>
      <c r="F124" s="91">
        <v>0.50629203202525863</v>
      </c>
      <c r="G124" s="89">
        <v>0.47614368809935542</v>
      </c>
      <c r="H124" s="89">
        <v>0.46284576354411044</v>
      </c>
      <c r="I124" s="89">
        <v>0.37874198146828225</v>
      </c>
      <c r="J124" s="90">
        <v>0.51186633083827027</v>
      </c>
      <c r="K124" s="91">
        <v>0.45872098717069826</v>
      </c>
      <c r="L124" s="89">
        <v>0.30120378822455501</v>
      </c>
      <c r="M124" s="89">
        <v>0.45011189134964119</v>
      </c>
      <c r="N124" s="89">
        <v>0.49382573037091954</v>
      </c>
      <c r="O124" s="90">
        <v>0.50542258435655141</v>
      </c>
      <c r="P124" s="91">
        <v>0.44775592981218587</v>
      </c>
      <c r="Q124" s="89">
        <v>0.45279441547808852</v>
      </c>
      <c r="R124" s="89">
        <v>0.52758862866041711</v>
      </c>
      <c r="S124" s="89">
        <v>0.53463412391983822</v>
      </c>
      <c r="T124" s="89">
        <f t="shared" si="148"/>
        <v>0.5272437484804553</v>
      </c>
      <c r="U124" s="91">
        <f t="shared" si="148"/>
        <v>0.5182329638566654</v>
      </c>
      <c r="V124" s="89">
        <f t="shared" ref="V124:AF124" si="158">V54/V18</f>
        <v>0.58506164716651887</v>
      </c>
      <c r="W124" s="89">
        <f t="shared" si="158"/>
        <v>0.51919028340080975</v>
      </c>
      <c r="X124" s="232">
        <f t="shared" si="158"/>
        <v>0.49573573868803306</v>
      </c>
      <c r="Y124" s="89">
        <f t="shared" si="158"/>
        <v>0.47095418922194393</v>
      </c>
      <c r="Z124" s="91">
        <f t="shared" si="158"/>
        <v>0.50947720956746867</v>
      </c>
      <c r="AA124" s="89">
        <f t="shared" si="158"/>
        <v>0.4347061594707754</v>
      </c>
      <c r="AB124" s="89">
        <f t="shared" si="158"/>
        <v>0.44121204203212688</v>
      </c>
      <c r="AC124" s="232">
        <f t="shared" si="158"/>
        <v>0.48943039740642813</v>
      </c>
      <c r="AD124" s="89">
        <f t="shared" si="158"/>
        <v>0.51152783620681275</v>
      </c>
      <c r="AE124" s="91">
        <f t="shared" si="158"/>
        <v>0.48041387735651098</v>
      </c>
      <c r="AF124" s="89">
        <f t="shared" si="158"/>
        <v>0.31300112649923795</v>
      </c>
      <c r="AG124" s="89">
        <f>AG54/AG18</f>
        <v>4.9034497721848556E-2</v>
      </c>
      <c r="AH124" s="89">
        <f>AH54/AH18</f>
        <v>0.39647446736557324</v>
      </c>
      <c r="AI124" s="89">
        <f>AI54/AI18</f>
        <v>0.37469796814936845</v>
      </c>
      <c r="AJ124" s="91">
        <f t="shared" ref="AJ124:AK124" si="159">AJ54/AJ18</f>
        <v>0.35066937424789413</v>
      </c>
      <c r="AK124" s="89">
        <f t="shared" si="159"/>
        <v>0.41542991755005887</v>
      </c>
      <c r="AL124" s="89">
        <f t="shared" ref="AL124:AM124" si="160">AL54/AL18</f>
        <v>0.56135460943488258</v>
      </c>
      <c r="AM124" s="89">
        <f t="shared" si="160"/>
        <v>0.53781148429035752</v>
      </c>
    </row>
    <row r="125" spans="1:39" ht="11.1" customHeight="1">
      <c r="A125" s="12"/>
      <c r="B125" s="87"/>
      <c r="C125" s="87"/>
      <c r="D125" s="87"/>
      <c r="E125" s="92"/>
      <c r="F125" s="88"/>
      <c r="G125" s="87"/>
      <c r="H125" s="87"/>
      <c r="I125" s="87"/>
      <c r="J125" s="92"/>
      <c r="K125" s="88"/>
      <c r="L125" s="87"/>
      <c r="M125" s="87"/>
      <c r="N125" s="87"/>
      <c r="O125" s="92"/>
      <c r="P125" s="88"/>
      <c r="Q125" s="87"/>
      <c r="R125" s="87"/>
      <c r="S125" s="87"/>
      <c r="T125" s="87"/>
      <c r="U125" s="88"/>
      <c r="V125" s="87"/>
      <c r="W125" s="87"/>
      <c r="X125" s="87"/>
      <c r="Y125" s="87"/>
      <c r="Z125" s="88"/>
      <c r="AA125" s="87"/>
      <c r="AB125" s="87"/>
      <c r="AC125" s="87"/>
      <c r="AD125" s="87"/>
      <c r="AE125" s="88"/>
      <c r="AF125" s="87"/>
      <c r="AG125" s="87"/>
      <c r="AH125" s="87"/>
      <c r="AI125" s="87"/>
      <c r="AJ125" s="88"/>
      <c r="AK125" s="87"/>
      <c r="AL125" s="87"/>
      <c r="AM125" s="87"/>
    </row>
    <row r="126" spans="1:39" ht="12.6" customHeight="1">
      <c r="A126" s="11" t="s">
        <v>109</v>
      </c>
      <c r="B126" s="197" t="s">
        <v>77</v>
      </c>
      <c r="C126" s="197" t="s">
        <v>77</v>
      </c>
      <c r="D126" s="197" t="s">
        <v>77</v>
      </c>
      <c r="E126" s="197" t="s">
        <v>77</v>
      </c>
      <c r="F126" s="198" t="s">
        <v>77</v>
      </c>
      <c r="G126" s="197" t="s">
        <v>77</v>
      </c>
      <c r="H126" s="197" t="s">
        <v>77</v>
      </c>
      <c r="I126" s="197" t="s">
        <v>77</v>
      </c>
      <c r="J126" s="197" t="s">
        <v>77</v>
      </c>
      <c r="K126" s="198" t="s">
        <v>77</v>
      </c>
      <c r="L126" s="197" t="s">
        <v>77</v>
      </c>
      <c r="M126" s="197" t="s">
        <v>77</v>
      </c>
      <c r="N126" s="197" t="s">
        <v>77</v>
      </c>
      <c r="O126" s="199" t="s">
        <v>77</v>
      </c>
      <c r="P126" s="198" t="s">
        <v>77</v>
      </c>
      <c r="Q126" s="197" t="s">
        <v>77</v>
      </c>
      <c r="R126" s="197" t="s">
        <v>77</v>
      </c>
      <c r="S126" s="197" t="s">
        <v>77</v>
      </c>
      <c r="T126" s="197" t="s">
        <v>77</v>
      </c>
      <c r="U126" s="198" t="s">
        <v>77</v>
      </c>
      <c r="V126" s="197" t="s">
        <v>77</v>
      </c>
      <c r="W126" s="197" t="s">
        <v>77</v>
      </c>
      <c r="X126" s="197" t="s">
        <v>77</v>
      </c>
      <c r="Y126" s="197" t="s">
        <v>77</v>
      </c>
      <c r="Z126" s="198" t="s">
        <v>77</v>
      </c>
      <c r="AA126" s="197" t="s">
        <v>77</v>
      </c>
      <c r="AB126" s="197" t="s">
        <v>77</v>
      </c>
      <c r="AC126" s="197" t="s">
        <v>77</v>
      </c>
      <c r="AD126" s="197" t="s">
        <v>77</v>
      </c>
      <c r="AE126" s="198" t="s">
        <v>77</v>
      </c>
      <c r="AF126" s="197" t="s">
        <v>77</v>
      </c>
      <c r="AG126" s="197" t="s">
        <v>77</v>
      </c>
      <c r="AH126" s="197" t="s">
        <v>77</v>
      </c>
      <c r="AI126" s="197" t="s">
        <v>77</v>
      </c>
      <c r="AJ126" s="198" t="s">
        <v>77</v>
      </c>
      <c r="AK126" s="197" t="s">
        <v>77</v>
      </c>
      <c r="AL126" s="197" t="s">
        <v>77</v>
      </c>
      <c r="AM126" s="197" t="s">
        <v>77</v>
      </c>
    </row>
    <row r="127" spans="1:39" ht="11.1" customHeight="1">
      <c r="A127" s="11"/>
      <c r="B127" s="93"/>
      <c r="C127" s="93"/>
      <c r="D127" s="93"/>
      <c r="E127" s="95"/>
      <c r="F127" s="94"/>
      <c r="G127" s="93"/>
      <c r="H127" s="93"/>
      <c r="I127" s="93"/>
      <c r="J127" s="95"/>
      <c r="K127" s="94"/>
      <c r="L127" s="93"/>
      <c r="M127" s="93"/>
      <c r="N127" s="93"/>
      <c r="O127" s="95"/>
      <c r="P127" s="94"/>
      <c r="Q127" s="93"/>
      <c r="R127" s="93"/>
      <c r="S127" s="93"/>
      <c r="T127" s="93"/>
      <c r="U127" s="94"/>
      <c r="V127" s="93"/>
      <c r="W127" s="93"/>
      <c r="X127" s="93"/>
      <c r="Y127" s="93"/>
      <c r="Z127" s="94"/>
      <c r="AA127" s="93"/>
      <c r="AB127" s="93"/>
      <c r="AC127" s="93"/>
      <c r="AD127" s="93"/>
      <c r="AE127" s="94"/>
      <c r="AF127" s="93"/>
      <c r="AG127" s="93"/>
      <c r="AH127" s="93"/>
      <c r="AI127" s="93"/>
      <c r="AJ127" s="94"/>
      <c r="AK127" s="93"/>
      <c r="AL127" s="93"/>
      <c r="AM127" s="93"/>
    </row>
    <row r="128" spans="1:39" ht="13.15" customHeight="1">
      <c r="A128" s="11" t="s">
        <v>110</v>
      </c>
      <c r="B128" s="197" t="s">
        <v>77</v>
      </c>
      <c r="C128" s="197" t="s">
        <v>77</v>
      </c>
      <c r="D128" s="197" t="s">
        <v>77</v>
      </c>
      <c r="E128" s="197" t="s">
        <v>77</v>
      </c>
      <c r="F128" s="198" t="s">
        <v>77</v>
      </c>
      <c r="G128" s="197" t="s">
        <v>77</v>
      </c>
      <c r="H128" s="197" t="s">
        <v>77</v>
      </c>
      <c r="I128" s="197" t="s">
        <v>77</v>
      </c>
      <c r="J128" s="197" t="s">
        <v>77</v>
      </c>
      <c r="K128" s="198" t="s">
        <v>77</v>
      </c>
      <c r="L128" s="197" t="s">
        <v>77</v>
      </c>
      <c r="M128" s="197" t="s">
        <v>77</v>
      </c>
      <c r="N128" s="197" t="s">
        <v>77</v>
      </c>
      <c r="O128" s="199" t="s">
        <v>77</v>
      </c>
      <c r="P128" s="198" t="s">
        <v>77</v>
      </c>
      <c r="Q128" s="197" t="s">
        <v>77</v>
      </c>
      <c r="R128" s="197" t="s">
        <v>77</v>
      </c>
      <c r="S128" s="197" t="s">
        <v>77</v>
      </c>
      <c r="T128" s="197" t="s">
        <v>77</v>
      </c>
      <c r="U128" s="198" t="s">
        <v>77</v>
      </c>
      <c r="V128" s="197" t="s">
        <v>77</v>
      </c>
      <c r="W128" s="197" t="s">
        <v>77</v>
      </c>
      <c r="X128" s="197" t="s">
        <v>77</v>
      </c>
      <c r="Y128" s="197" t="s">
        <v>77</v>
      </c>
      <c r="Z128" s="198" t="s">
        <v>77</v>
      </c>
      <c r="AA128" s="197" t="s">
        <v>77</v>
      </c>
      <c r="AB128" s="197" t="s">
        <v>77</v>
      </c>
      <c r="AC128" s="197" t="s">
        <v>77</v>
      </c>
      <c r="AD128" s="197" t="s">
        <v>77</v>
      </c>
      <c r="AE128" s="198" t="s">
        <v>77</v>
      </c>
      <c r="AF128" s="197" t="s">
        <v>77</v>
      </c>
      <c r="AG128" s="197" t="s">
        <v>77</v>
      </c>
      <c r="AH128" s="197" t="s">
        <v>77</v>
      </c>
      <c r="AI128" s="197" t="s">
        <v>77</v>
      </c>
      <c r="AJ128" s="198" t="s">
        <v>77</v>
      </c>
      <c r="AK128" s="197" t="s">
        <v>77</v>
      </c>
      <c r="AL128" s="197" t="s">
        <v>77</v>
      </c>
      <c r="AM128" s="197" t="s">
        <v>77</v>
      </c>
    </row>
    <row r="129" spans="1:39" ht="7.35" customHeight="1">
      <c r="A129" s="11"/>
      <c r="B129" s="93"/>
      <c r="C129" s="93"/>
      <c r="D129" s="93"/>
      <c r="E129" s="95"/>
      <c r="F129" s="94"/>
      <c r="G129" s="93"/>
      <c r="H129" s="93"/>
      <c r="I129" s="93"/>
      <c r="J129" s="95"/>
      <c r="K129" s="94"/>
      <c r="L129" s="93"/>
      <c r="M129" s="93"/>
      <c r="N129" s="93"/>
      <c r="O129" s="95"/>
      <c r="P129" s="94"/>
      <c r="Q129" s="93"/>
      <c r="R129" s="93"/>
      <c r="S129" s="93"/>
      <c r="T129" s="93"/>
      <c r="U129" s="94"/>
      <c r="V129" s="93"/>
      <c r="W129" s="93"/>
      <c r="X129" s="93"/>
      <c r="Y129" s="93"/>
      <c r="Z129" s="94"/>
      <c r="AA129" s="93"/>
      <c r="AB129" s="93"/>
      <c r="AC129" s="93"/>
      <c r="AD129" s="93"/>
      <c r="AE129" s="94"/>
      <c r="AF129" s="93"/>
      <c r="AG129" s="93"/>
      <c r="AH129" s="93"/>
      <c r="AI129" s="93"/>
      <c r="AJ129" s="94"/>
      <c r="AK129" s="93"/>
      <c r="AL129" s="93"/>
      <c r="AM129" s="93"/>
    </row>
    <row r="130" spans="1:39">
      <c r="A130" s="45" t="s">
        <v>33</v>
      </c>
      <c r="B130" s="96">
        <v>0.54791589207573466</v>
      </c>
      <c r="C130" s="96">
        <v>0.60387951310181265</v>
      </c>
      <c r="D130" s="96">
        <v>0.58348499288173139</v>
      </c>
      <c r="E130" s="96">
        <v>0.62215351091349802</v>
      </c>
      <c r="F130" s="97">
        <v>0.59677629915902108</v>
      </c>
      <c r="G130" s="96">
        <v>0.57837038465866164</v>
      </c>
      <c r="H130" s="96">
        <v>0.64422359089212389</v>
      </c>
      <c r="I130" s="96">
        <v>0.49810225496762672</v>
      </c>
      <c r="J130" s="96">
        <v>0.60237319098656705</v>
      </c>
      <c r="K130" s="97">
        <v>0.58663741790505741</v>
      </c>
      <c r="L130" s="96">
        <v>0.56634248002778742</v>
      </c>
      <c r="M130" s="96">
        <v>0.54802001242601617</v>
      </c>
      <c r="N130" s="96">
        <v>0.51876372039283647</v>
      </c>
      <c r="O130" s="96">
        <v>0.51748618035224903</v>
      </c>
      <c r="P130" s="97">
        <v>0.53713155983823346</v>
      </c>
      <c r="Q130" s="96">
        <v>0.52101023930553325</v>
      </c>
      <c r="R130" s="96">
        <v>0.5635839467626883</v>
      </c>
      <c r="S130" s="96">
        <v>0.40352226720647771</v>
      </c>
      <c r="T130" s="96">
        <f t="shared" ref="T130:AH130" si="161">T60/T24</f>
        <v>0.47907415741076298</v>
      </c>
      <c r="U130" s="97">
        <f t="shared" si="161"/>
        <v>0.4865074967105868</v>
      </c>
      <c r="V130" s="96">
        <f t="shared" si="161"/>
        <v>0.59648875082368447</v>
      </c>
      <c r="W130" s="96">
        <f t="shared" si="161"/>
        <v>0.61420509431084447</v>
      </c>
      <c r="X130" s="96">
        <f t="shared" si="161"/>
        <v>0.51384761533589907</v>
      </c>
      <c r="Y130" s="96">
        <f t="shared" si="161"/>
        <v>0.5014500201901545</v>
      </c>
      <c r="Z130" s="97">
        <f t="shared" si="161"/>
        <v>0.55536443545823866</v>
      </c>
      <c r="AA130" s="96">
        <f t="shared" si="161"/>
        <v>0.56285973645096632</v>
      </c>
      <c r="AB130" s="96">
        <f t="shared" si="161"/>
        <v>0.56826890286921272</v>
      </c>
      <c r="AC130" s="96">
        <f t="shared" si="161"/>
        <v>0.5454334992475981</v>
      </c>
      <c r="AD130" s="96">
        <f t="shared" si="161"/>
        <v>0.50176329788235152</v>
      </c>
      <c r="AE130" s="97">
        <f t="shared" si="161"/>
        <v>0.54129698014465266</v>
      </c>
      <c r="AF130" s="96">
        <f t="shared" si="161"/>
        <v>0.14571565755250718</v>
      </c>
      <c r="AG130" s="96">
        <f t="shared" si="161"/>
        <v>-0.86823648619300309</v>
      </c>
      <c r="AH130" s="96">
        <f t="shared" si="161"/>
        <v>0.1027753918831866</v>
      </c>
      <c r="AI130" s="96">
        <f t="shared" ref="AI130:AK130" si="162">AI60/AI24</f>
        <v>0.36280018141609355</v>
      </c>
      <c r="AJ130" s="97">
        <f t="shared" si="162"/>
        <v>0.15722283453647001</v>
      </c>
      <c r="AK130" s="96">
        <f t="shared" si="162"/>
        <v>0.44591526036022089</v>
      </c>
      <c r="AL130" s="96">
        <f t="shared" ref="AL130:AM130" si="163">AL60/AL24</f>
        <v>0.50246295751152981</v>
      </c>
      <c r="AM130" s="96">
        <f t="shared" si="163"/>
        <v>0.48561888272499204</v>
      </c>
    </row>
    <row r="131" spans="1:39" ht="7.35" customHeight="1">
      <c r="A131" s="12"/>
      <c r="B131" s="87"/>
      <c r="C131" s="87"/>
      <c r="D131" s="87"/>
      <c r="E131" s="92"/>
      <c r="F131" s="88"/>
      <c r="G131" s="87"/>
      <c r="H131" s="87"/>
      <c r="I131" s="87"/>
      <c r="J131" s="92"/>
      <c r="K131" s="88"/>
      <c r="L131" s="87"/>
      <c r="M131" s="87"/>
      <c r="N131" s="87"/>
      <c r="O131" s="92"/>
      <c r="P131" s="88"/>
      <c r="Q131" s="87"/>
      <c r="R131" s="87"/>
      <c r="S131" s="87"/>
      <c r="V131" s="87"/>
      <c r="W131" s="87"/>
      <c r="AB131"/>
    </row>
    <row r="132" spans="1:39">
      <c r="V132" s="229"/>
      <c r="AA132" s="229"/>
      <c r="AF132" s="229"/>
      <c r="AG132" s="229"/>
      <c r="AH132" s="229"/>
      <c r="AI132" s="229"/>
      <c r="AK132" s="229"/>
      <c r="AL132" s="229"/>
      <c r="AM132" s="229"/>
    </row>
  </sheetData>
  <mergeCells count="9">
    <mergeCell ref="AK3:AM3"/>
    <mergeCell ref="AK2:AM2"/>
    <mergeCell ref="AF3:AJ3"/>
    <mergeCell ref="AA3:AE3"/>
    <mergeCell ref="B3:F3"/>
    <mergeCell ref="G3:K3"/>
    <mergeCell ref="L3:P3"/>
    <mergeCell ref="Q3:U3"/>
    <mergeCell ref="V3:Z3"/>
  </mergeCells>
  <printOptions horizontalCentered="1"/>
  <pageMargins left="0.25" right="0.25" top="0.5" bottom="0.5" header="0.3" footer="0.3"/>
  <pageSetup scale="38" orientation="portrait" r:id="rId1"/>
  <headerFooter alignWithMargins="0">
    <oddHeader xml:space="preserve">&amp;C&amp;"Arial,Bold"&amp;14 </oddHeader>
  </headerFooter>
  <colBreaks count="1" manualBreakCount="1">
    <brk id="31" max="1048575" man="1"/>
  </colBreaks>
  <customProperties>
    <customPr name="_pios_id" r:id="rId2"/>
    <customPr name="EpmWorksheetKeyString_GUID" r:id="rId3"/>
  </customProperties>
  <ignoredErrors>
    <ignoredError sqref="AE108 Y101 U71:Z72 AE73 AE89:AE91 AA11 F14 K14 U32 Z32 AE32 U73:X73 AJ32 AJ63 AJ89:AJ93" formula="1"/>
    <ignoredError sqref="Z2 U2 AE2 AJ2" numberStoredAsText="1"/>
    <ignoredError sqref="Z5 AE46:AE47 Z45 U56:U59 U79:U113 U20 U14:U17 AE14 AJ5 Z63" formulaRange="1"/>
    <ignoredError sqref="U63:X63 AE92:AE93 U66:Z70 U65:X65 Z65 U64:X64 Z64 Y73" formula="1" formulaRange="1"/>
  </ignoredErrors>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O48"/>
  <sheetViews>
    <sheetView showGridLines="0" view="pageBreakPreview" zoomScaleNormal="100" zoomScaleSheetLayoutView="100" workbookViewId="0">
      <pane xSplit="3" ySplit="4" topLeftCell="H5" activePane="bottomRight" state="frozen"/>
      <selection activeCell="N26" sqref="N26"/>
      <selection pane="topRight" activeCell="N26" sqref="N26"/>
      <selection pane="bottomLeft" activeCell="N26" sqref="N26"/>
      <selection pane="bottomRight" activeCell="AO12" sqref="AO12"/>
    </sheetView>
  </sheetViews>
  <sheetFormatPr defaultColWidth="8.42578125" defaultRowHeight="14.25" outlineLevelCol="1"/>
  <cols>
    <col min="1" max="1" width="2.5703125" style="118" customWidth="1"/>
    <col min="2" max="2" width="9.5703125" style="118" customWidth="1"/>
    <col min="3" max="3" width="43.5703125" style="118" customWidth="1"/>
    <col min="4" max="7" width="8.28515625" style="118" hidden="1" customWidth="1" outlineLevel="1"/>
    <col min="8" max="8" width="8.28515625" style="118" customWidth="1" collapsed="1"/>
    <col min="9" max="10" width="8.28515625" style="118" hidden="1" customWidth="1" outlineLevel="1"/>
    <col min="11" max="11" width="8.7109375" style="118" hidden="1" customWidth="1" outlineLevel="1"/>
    <col min="12" max="12" width="7.5703125" style="118" hidden="1" customWidth="1" outlineLevel="1"/>
    <col min="13" max="13" width="8.28515625" style="118" customWidth="1" collapsed="1"/>
    <col min="14" max="17" width="8.28515625" style="118" hidden="1" customWidth="1" outlineLevel="1"/>
    <col min="18" max="18" width="8.28515625" style="118" customWidth="1" collapsed="1"/>
    <col min="19" max="21" width="8.28515625" style="118" hidden="1" customWidth="1" outlineLevel="1"/>
    <col min="22" max="22" width="8.42578125" style="118" hidden="1" customWidth="1" outlineLevel="1"/>
    <col min="23" max="23" width="8.42578125" style="118" collapsed="1"/>
    <col min="24" max="25" width="0" style="118" hidden="1" customWidth="1" outlineLevel="1"/>
    <col min="26" max="26" width="8.42578125" style="214" hidden="1" customWidth="1" outlineLevel="1"/>
    <col min="27" max="27" width="0" style="118" hidden="1" customWidth="1" outlineLevel="1"/>
    <col min="28" max="28" width="10" style="118" customWidth="1" collapsed="1"/>
    <col min="29" max="29" width="8.42578125" style="118" customWidth="1"/>
    <col min="30" max="32" width="8.42578125" style="118" bestFit="1" customWidth="1"/>
    <col min="33" max="33" width="9.140625" style="118" bestFit="1" customWidth="1"/>
    <col min="34" max="37" width="8.42578125" style="118" customWidth="1"/>
    <col min="38" max="38" width="9.140625" style="118" bestFit="1" customWidth="1"/>
    <col min="39" max="40" width="8.42578125" style="118" customWidth="1"/>
    <col min="41" max="16384" width="8.42578125" style="118"/>
  </cols>
  <sheetData>
    <row r="1" spans="1:41" ht="15.75">
      <c r="A1" s="119" t="s">
        <v>34</v>
      </c>
      <c r="B1" s="120"/>
      <c r="C1" s="121"/>
      <c r="D1" s="121"/>
      <c r="E1" s="121"/>
      <c r="F1" s="121"/>
      <c r="G1" s="121"/>
      <c r="H1" s="121"/>
      <c r="I1" s="121"/>
      <c r="J1" s="121"/>
      <c r="K1" s="121"/>
      <c r="L1" s="121"/>
      <c r="M1" s="121"/>
      <c r="N1" s="121"/>
      <c r="O1" s="121"/>
      <c r="P1" s="121"/>
      <c r="Q1" s="121"/>
      <c r="R1" s="121"/>
      <c r="S1" s="121"/>
      <c r="T1" s="121"/>
      <c r="U1" s="121"/>
      <c r="V1" s="121"/>
      <c r="W1" s="121"/>
      <c r="X1" s="121"/>
      <c r="Y1" s="221"/>
      <c r="Z1" s="222"/>
      <c r="AA1" s="221"/>
      <c r="AB1" s="221"/>
      <c r="AC1" s="121"/>
      <c r="AD1" s="121"/>
      <c r="AE1" s="121"/>
      <c r="AF1" s="121"/>
      <c r="AG1" s="121"/>
      <c r="AH1" s="121"/>
      <c r="AI1" s="121"/>
      <c r="AJ1" s="121"/>
      <c r="AK1" s="121"/>
      <c r="AL1" s="121"/>
      <c r="AM1" s="121"/>
      <c r="AN1" s="121"/>
    </row>
    <row r="2" spans="1:41">
      <c r="A2" s="122"/>
      <c r="B2" s="123"/>
      <c r="C2" s="124"/>
      <c r="D2" s="125"/>
      <c r="E2" s="125"/>
      <c r="F2" s="125"/>
      <c r="G2" s="125"/>
      <c r="H2" s="125"/>
      <c r="I2" s="125"/>
      <c r="J2" s="125"/>
      <c r="K2" s="125"/>
      <c r="L2" s="125"/>
      <c r="M2" s="125"/>
      <c r="N2" s="124"/>
      <c r="O2" s="124"/>
      <c r="P2" s="124"/>
      <c r="Q2" s="124"/>
      <c r="R2" s="124"/>
      <c r="S2" s="124"/>
      <c r="T2" s="124"/>
      <c r="U2" s="124"/>
      <c r="AO2" s="269"/>
    </row>
    <row r="3" spans="1:41">
      <c r="A3" s="123"/>
      <c r="B3" s="123"/>
      <c r="C3" s="124"/>
      <c r="D3" s="126">
        <v>2014</v>
      </c>
      <c r="E3" s="127"/>
      <c r="F3" s="127"/>
      <c r="G3" s="127"/>
      <c r="H3" s="225">
        <v>2014</v>
      </c>
      <c r="I3" s="126">
        <v>2015</v>
      </c>
      <c r="J3" s="127"/>
      <c r="K3" s="127"/>
      <c r="L3" s="127"/>
      <c r="M3" s="128">
        <v>2015</v>
      </c>
      <c r="N3" s="126">
        <v>2016</v>
      </c>
      <c r="O3" s="127"/>
      <c r="P3" s="127"/>
      <c r="Q3" s="127"/>
      <c r="R3" s="126">
        <v>2016</v>
      </c>
      <c r="S3" s="126">
        <v>2017</v>
      </c>
      <c r="T3" s="127"/>
      <c r="U3" s="127"/>
      <c r="V3" s="127"/>
      <c r="W3" s="128">
        <v>2017</v>
      </c>
      <c r="X3" s="282">
        <v>2018</v>
      </c>
      <c r="Y3" s="283"/>
      <c r="Z3" s="283"/>
      <c r="AA3" s="284"/>
      <c r="AB3" s="128">
        <v>2018</v>
      </c>
      <c r="AC3" s="282">
        <v>2019</v>
      </c>
      <c r="AD3" s="283"/>
      <c r="AE3" s="283"/>
      <c r="AF3" s="283"/>
      <c r="AG3" s="224"/>
      <c r="AH3" s="282">
        <v>2020</v>
      </c>
      <c r="AI3" s="283"/>
      <c r="AJ3" s="283"/>
      <c r="AK3" s="283"/>
      <c r="AL3" s="224"/>
      <c r="AM3" s="282">
        <v>2021</v>
      </c>
      <c r="AN3" s="283"/>
      <c r="AO3" s="285"/>
    </row>
    <row r="4" spans="1:41" ht="15" customHeight="1">
      <c r="A4" s="129"/>
      <c r="B4" s="129"/>
      <c r="C4" s="129"/>
      <c r="D4" s="130" t="s">
        <v>35</v>
      </c>
      <c r="E4" s="131" t="s">
        <v>36</v>
      </c>
      <c r="F4" s="131" t="s">
        <v>37</v>
      </c>
      <c r="G4" s="131" t="s">
        <v>38</v>
      </c>
      <c r="H4" s="132" t="s">
        <v>39</v>
      </c>
      <c r="I4" s="130" t="s">
        <v>40</v>
      </c>
      <c r="J4" s="131" t="s">
        <v>41</v>
      </c>
      <c r="K4" s="131" t="s">
        <v>42</v>
      </c>
      <c r="L4" s="131" t="s">
        <v>43</v>
      </c>
      <c r="M4" s="132" t="s">
        <v>44</v>
      </c>
      <c r="N4" s="130" t="s">
        <v>45</v>
      </c>
      <c r="O4" s="131" t="s">
        <v>46</v>
      </c>
      <c r="P4" s="131" t="s">
        <v>47</v>
      </c>
      <c r="Q4" s="131" t="s">
        <v>48</v>
      </c>
      <c r="R4" s="132" t="s">
        <v>49</v>
      </c>
      <c r="S4" s="130" t="s">
        <v>73</v>
      </c>
      <c r="T4" s="131" t="s">
        <v>78</v>
      </c>
      <c r="U4" s="131" t="s">
        <v>80</v>
      </c>
      <c r="V4" s="131" t="s">
        <v>83</v>
      </c>
      <c r="W4" s="132" t="s">
        <v>84</v>
      </c>
      <c r="X4" s="131" t="s">
        <v>87</v>
      </c>
      <c r="Y4" s="131" t="s">
        <v>89</v>
      </c>
      <c r="Z4" s="131" t="s">
        <v>90</v>
      </c>
      <c r="AA4" s="131" t="s">
        <v>92</v>
      </c>
      <c r="AB4" s="132" t="s">
        <v>93</v>
      </c>
      <c r="AC4" s="131" t="s">
        <v>95</v>
      </c>
      <c r="AD4" s="131" t="s">
        <v>96</v>
      </c>
      <c r="AE4" s="131" t="s">
        <v>97</v>
      </c>
      <c r="AF4" s="131" t="s">
        <v>98</v>
      </c>
      <c r="AG4" s="132" t="s">
        <v>99</v>
      </c>
      <c r="AH4" s="131" t="s">
        <v>104</v>
      </c>
      <c r="AI4" s="131" t="s">
        <v>112</v>
      </c>
      <c r="AJ4" s="131" t="s">
        <v>115</v>
      </c>
      <c r="AK4" s="131" t="s">
        <v>121</v>
      </c>
      <c r="AL4" s="132" t="s">
        <v>120</v>
      </c>
      <c r="AM4" s="131" t="s">
        <v>126</v>
      </c>
      <c r="AN4" s="131" t="s">
        <v>134</v>
      </c>
      <c r="AO4" s="131" t="s">
        <v>138</v>
      </c>
    </row>
    <row r="5" spans="1:41">
      <c r="A5" s="129"/>
      <c r="B5" s="129"/>
      <c r="C5" s="129"/>
      <c r="D5" s="129"/>
      <c r="E5" s="129"/>
      <c r="F5" s="129"/>
      <c r="G5" s="129"/>
      <c r="H5" s="133"/>
      <c r="I5" s="129"/>
      <c r="J5" s="129"/>
      <c r="K5" s="129"/>
      <c r="L5" s="129"/>
      <c r="M5" s="133"/>
      <c r="N5" s="129"/>
      <c r="O5" s="129"/>
      <c r="P5" s="129"/>
      <c r="Q5" s="129"/>
      <c r="R5" s="133"/>
      <c r="S5" s="129"/>
      <c r="T5" s="129"/>
      <c r="U5" s="129"/>
      <c r="V5" s="129"/>
      <c r="W5" s="133"/>
      <c r="X5" s="129"/>
      <c r="Y5" s="129"/>
      <c r="Z5" s="129"/>
      <c r="AB5" s="133"/>
      <c r="AC5" s="129"/>
      <c r="AD5" s="129"/>
      <c r="AE5" s="129"/>
      <c r="AF5" s="129"/>
      <c r="AG5" s="133"/>
      <c r="AH5" s="129"/>
      <c r="AI5" s="129"/>
      <c r="AJ5" s="129"/>
      <c r="AK5" s="129"/>
      <c r="AL5" s="133"/>
      <c r="AM5" s="129"/>
      <c r="AN5" s="129"/>
      <c r="AO5" s="129"/>
    </row>
    <row r="6" spans="1:41" hidden="1">
      <c r="A6" s="129"/>
      <c r="B6" s="129"/>
      <c r="C6" s="129"/>
      <c r="D6" s="129"/>
      <c r="E6" s="129"/>
      <c r="F6" s="129"/>
      <c r="G6" s="129"/>
      <c r="H6" s="133"/>
      <c r="I6" s="129"/>
      <c r="J6" s="129"/>
      <c r="K6" s="129"/>
      <c r="L6" s="129"/>
      <c r="M6" s="133"/>
      <c r="N6" s="129"/>
      <c r="O6" s="129"/>
      <c r="P6" s="129"/>
      <c r="Q6" s="129"/>
      <c r="R6" s="133"/>
      <c r="S6" s="129"/>
      <c r="T6" s="129"/>
      <c r="U6" s="129"/>
      <c r="V6" s="129"/>
      <c r="W6" s="133"/>
      <c r="X6" s="129"/>
      <c r="Y6" s="129"/>
      <c r="Z6" s="129"/>
      <c r="AB6" s="133"/>
      <c r="AC6" s="129"/>
      <c r="AD6" s="129"/>
      <c r="AE6" s="129"/>
      <c r="AF6" s="129"/>
      <c r="AG6" s="133"/>
      <c r="AH6" s="129"/>
      <c r="AI6" s="129"/>
      <c r="AJ6" s="129"/>
      <c r="AK6" s="129"/>
      <c r="AL6" s="133"/>
      <c r="AM6" s="129"/>
      <c r="AN6" s="129"/>
      <c r="AO6" s="129"/>
    </row>
    <row r="7" spans="1:41" ht="15">
      <c r="A7" s="134" t="s">
        <v>50</v>
      </c>
      <c r="B7" s="135"/>
      <c r="C7" s="135"/>
      <c r="D7" s="136"/>
      <c r="E7" s="136"/>
      <c r="F7" s="136"/>
      <c r="G7" s="137"/>
      <c r="H7" s="138"/>
      <c r="I7" s="136"/>
      <c r="J7" s="136"/>
      <c r="K7" s="136"/>
      <c r="L7" s="137"/>
      <c r="M7" s="138"/>
      <c r="N7" s="136"/>
      <c r="O7" s="136"/>
      <c r="P7" s="136"/>
      <c r="Q7" s="137"/>
      <c r="R7" s="138"/>
      <c r="S7" s="136"/>
      <c r="T7" s="136"/>
      <c r="U7" s="136"/>
      <c r="V7" s="136"/>
      <c r="W7" s="138"/>
      <c r="X7" s="136"/>
      <c r="Y7" s="136"/>
      <c r="Z7" s="136"/>
      <c r="AA7" s="136"/>
      <c r="AB7" s="138"/>
      <c r="AC7" s="136"/>
      <c r="AD7" s="136"/>
      <c r="AE7" s="136"/>
      <c r="AF7" s="136"/>
      <c r="AG7" s="138"/>
      <c r="AH7" s="136"/>
      <c r="AI7" s="136"/>
      <c r="AJ7" s="136"/>
      <c r="AK7" s="136"/>
      <c r="AL7" s="138"/>
      <c r="AM7" s="136"/>
      <c r="AN7" s="136"/>
      <c r="AO7" s="136"/>
    </row>
    <row r="8" spans="1:41" ht="15" customHeight="1">
      <c r="A8" s="129"/>
      <c r="B8" s="129"/>
      <c r="C8" s="129"/>
      <c r="D8" s="129"/>
      <c r="E8" s="129"/>
      <c r="F8" s="129"/>
      <c r="G8" s="129"/>
      <c r="H8" s="133"/>
      <c r="I8" s="129"/>
      <c r="J8" s="129"/>
      <c r="K8" s="129"/>
      <c r="L8" s="129"/>
      <c r="M8" s="133"/>
      <c r="N8" s="129"/>
      <c r="O8" s="129"/>
      <c r="P8" s="129"/>
      <c r="Q8" s="129"/>
      <c r="R8" s="133"/>
      <c r="S8" s="129"/>
      <c r="T8" s="129"/>
      <c r="U8" s="129"/>
      <c r="V8" s="129"/>
      <c r="W8" s="133"/>
      <c r="X8" s="129"/>
      <c r="Y8" s="129"/>
      <c r="Z8" s="129"/>
      <c r="AA8" s="129"/>
      <c r="AB8" s="133"/>
      <c r="AC8" s="129"/>
      <c r="AD8" s="129"/>
      <c r="AE8" s="129"/>
      <c r="AF8" s="129"/>
      <c r="AG8" s="133"/>
      <c r="AH8" s="129"/>
      <c r="AI8" s="129"/>
      <c r="AJ8" s="129"/>
      <c r="AK8" s="129"/>
      <c r="AL8" s="133"/>
      <c r="AM8" s="129"/>
      <c r="AN8" s="129"/>
      <c r="AO8" s="129"/>
    </row>
    <row r="9" spans="1:41" s="129" customFormat="1" ht="15" customHeight="1">
      <c r="B9" s="139" t="s">
        <v>51</v>
      </c>
      <c r="C9" s="139"/>
      <c r="D9" s="140">
        <v>47.381798499999995</v>
      </c>
      <c r="E9" s="140">
        <v>92.815063999999992</v>
      </c>
      <c r="F9" s="140">
        <v>60.644825499999996</v>
      </c>
      <c r="G9" s="141">
        <v>92.714520970000009</v>
      </c>
      <c r="H9" s="142">
        <v>293.55620897</v>
      </c>
      <c r="I9" s="140">
        <v>59.108316999999992</v>
      </c>
      <c r="J9" s="140">
        <v>133.66664874999998</v>
      </c>
      <c r="K9" s="140">
        <v>60.658470000000001</v>
      </c>
      <c r="L9" s="141">
        <v>133.13856184000005</v>
      </c>
      <c r="M9" s="142">
        <v>386.57199759000002</v>
      </c>
      <c r="N9" s="140">
        <v>110.72234737999995</v>
      </c>
      <c r="O9" s="140">
        <v>88.756246539999964</v>
      </c>
      <c r="P9" s="140">
        <v>68.07494994000001</v>
      </c>
      <c r="Q9" s="141">
        <v>100.97170775999993</v>
      </c>
      <c r="R9" s="142">
        <v>368.52525161999989</v>
      </c>
      <c r="S9" s="140">
        <v>74.849999999999994</v>
      </c>
      <c r="T9" s="200">
        <v>85.9</v>
      </c>
      <c r="U9" s="200">
        <v>80.099999999999994</v>
      </c>
      <c r="V9" s="200">
        <v>116.9</v>
      </c>
      <c r="W9" s="142">
        <v>357.75</v>
      </c>
      <c r="X9" s="200">
        <v>86.2</v>
      </c>
      <c r="Y9" s="200">
        <v>131.19999999999999</v>
      </c>
      <c r="Z9" s="200">
        <v>62</v>
      </c>
      <c r="AA9" s="200">
        <v>82.1</v>
      </c>
      <c r="AB9" s="142">
        <f>SUM(X9:AA9)</f>
        <v>361.5</v>
      </c>
      <c r="AC9" s="200">
        <v>71.8</v>
      </c>
      <c r="AD9" s="200">
        <v>123.31236152</v>
      </c>
      <c r="AE9" s="200">
        <v>76.5</v>
      </c>
      <c r="AF9" s="200">
        <v>91.5</v>
      </c>
      <c r="AG9" s="142">
        <f>SUM(AC9:AF9)</f>
        <v>363.11236151999998</v>
      </c>
      <c r="AH9" s="200">
        <v>38.978852020000005</v>
      </c>
      <c r="AI9" s="200">
        <v>5.5857830000000004E-2</v>
      </c>
      <c r="AJ9" s="200">
        <v>6.1845568499999999</v>
      </c>
      <c r="AK9" s="200">
        <v>4.8032475099999994</v>
      </c>
      <c r="AL9" s="142">
        <f>SUM(AH9:AK9)</f>
        <v>50.022514210000004</v>
      </c>
      <c r="AM9" s="200">
        <v>5</v>
      </c>
      <c r="AN9" s="200">
        <v>31.5</v>
      </c>
      <c r="AO9" s="200">
        <v>45.8</v>
      </c>
    </row>
    <row r="10" spans="1:41" s="129" customFormat="1" ht="15" customHeight="1">
      <c r="B10" s="139" t="s">
        <v>52</v>
      </c>
      <c r="C10" s="139"/>
      <c r="D10" s="140">
        <v>40.549720848382037</v>
      </c>
      <c r="E10" s="140">
        <v>56.713633566908044</v>
      </c>
      <c r="F10" s="140">
        <v>48.385646477806134</v>
      </c>
      <c r="G10" s="141">
        <v>57.456429506054647</v>
      </c>
      <c r="H10" s="142">
        <v>203.11363677499301</v>
      </c>
      <c r="I10" s="140">
        <v>62.895538913609023</v>
      </c>
      <c r="J10" s="140">
        <v>112.21620207001804</v>
      </c>
      <c r="K10" s="140">
        <v>70.402543663673143</v>
      </c>
      <c r="L10" s="141">
        <v>67.003249289999971</v>
      </c>
      <c r="M10" s="142">
        <v>312.51753393730019</v>
      </c>
      <c r="N10" s="140">
        <v>83.395252580000005</v>
      </c>
      <c r="O10" s="140">
        <v>97.071781850000022</v>
      </c>
      <c r="P10" s="140">
        <v>55.196149449999993</v>
      </c>
      <c r="Q10" s="141">
        <v>60.006356629999949</v>
      </c>
      <c r="R10" s="142">
        <v>295.66954050999999</v>
      </c>
      <c r="S10" s="140">
        <v>70.150000000000006</v>
      </c>
      <c r="T10" s="140">
        <v>97.2</v>
      </c>
      <c r="U10" s="140">
        <v>60.1</v>
      </c>
      <c r="V10" s="140">
        <v>63.3</v>
      </c>
      <c r="W10" s="142">
        <v>290.75</v>
      </c>
      <c r="X10" s="140">
        <v>88.6</v>
      </c>
      <c r="Y10" s="140">
        <v>101</v>
      </c>
      <c r="Z10" s="140">
        <v>77.8</v>
      </c>
      <c r="AA10" s="140">
        <v>69.2</v>
      </c>
      <c r="AB10" s="142">
        <f>SUM(X10:AA10)</f>
        <v>336.59999999999997</v>
      </c>
      <c r="AC10" s="140">
        <v>105.8</v>
      </c>
      <c r="AD10" s="140">
        <v>130.13263249999997</v>
      </c>
      <c r="AE10" s="140">
        <v>76.400000000000006</v>
      </c>
      <c r="AF10" s="140">
        <v>53.5</v>
      </c>
      <c r="AG10" s="142">
        <f t="shared" ref="AG10:AG12" si="0">SUM(AC10:AF10)</f>
        <v>365.83263249999993</v>
      </c>
      <c r="AH10" s="140">
        <v>6.8916309500000006</v>
      </c>
      <c r="AI10" s="140">
        <v>0.50185086000000001</v>
      </c>
      <c r="AJ10" s="140">
        <v>40.423505349999999</v>
      </c>
      <c r="AK10" s="200">
        <v>51.431862850000002</v>
      </c>
      <c r="AL10" s="142">
        <f t="shared" ref="AL10:AL12" si="1">SUM(AH10:AK10)</f>
        <v>99.248850009999998</v>
      </c>
      <c r="AM10" s="140">
        <v>84.1</v>
      </c>
      <c r="AN10" s="140">
        <v>48.7</v>
      </c>
      <c r="AO10" s="140">
        <v>41.398308929999999</v>
      </c>
    </row>
    <row r="11" spans="1:41" s="129" customFormat="1" ht="15" customHeight="1">
      <c r="B11" s="143" t="s">
        <v>53</v>
      </c>
      <c r="C11" s="139"/>
      <c r="D11" s="140">
        <v>50.539779151617964</v>
      </c>
      <c r="E11" s="140">
        <v>66.495566527043337</v>
      </c>
      <c r="F11" s="140">
        <v>60.014234457527536</v>
      </c>
      <c r="G11" s="141">
        <v>76.742536536448938</v>
      </c>
      <c r="H11" s="142">
        <v>253.5060788168087</v>
      </c>
      <c r="I11" s="140">
        <v>43.614030016667094</v>
      </c>
      <c r="J11" s="140">
        <v>97.119517671303143</v>
      </c>
      <c r="K11" s="140">
        <v>58.773476223064471</v>
      </c>
      <c r="L11" s="141">
        <v>88.22063734999999</v>
      </c>
      <c r="M11" s="142">
        <v>287.72766126103465</v>
      </c>
      <c r="N11" s="140">
        <v>77.890559489999987</v>
      </c>
      <c r="O11" s="140">
        <v>75.018169749999998</v>
      </c>
      <c r="P11" s="140">
        <v>63.067824409999986</v>
      </c>
      <c r="Q11" s="141">
        <v>85.536694399999973</v>
      </c>
      <c r="R11" s="142">
        <v>301.51324804999996</v>
      </c>
      <c r="S11" s="140">
        <v>67.2</v>
      </c>
      <c r="T11" s="140">
        <v>83.8</v>
      </c>
      <c r="U11" s="140">
        <v>79.099999999999994</v>
      </c>
      <c r="V11" s="140">
        <v>97.9</v>
      </c>
      <c r="W11" s="142">
        <v>328</v>
      </c>
      <c r="X11" s="140">
        <v>71.400000000000006</v>
      </c>
      <c r="Y11" s="140">
        <v>110.4</v>
      </c>
      <c r="Z11" s="140">
        <v>66.7</v>
      </c>
      <c r="AA11" s="140">
        <v>85.4</v>
      </c>
      <c r="AB11" s="142">
        <v>334</v>
      </c>
      <c r="AC11" s="140">
        <v>78.7</v>
      </c>
      <c r="AD11" s="140">
        <v>111.48461230000001</v>
      </c>
      <c r="AE11" s="140">
        <v>93.2</v>
      </c>
      <c r="AF11" s="140">
        <v>96.195629620000275</v>
      </c>
      <c r="AG11" s="142">
        <f t="shared" si="0"/>
        <v>379.58024192000028</v>
      </c>
      <c r="AH11" s="140">
        <v>49.355537130000002</v>
      </c>
      <c r="AI11" s="140">
        <v>2.1002291800000004</v>
      </c>
      <c r="AJ11" s="140">
        <v>23.749455489999999</v>
      </c>
      <c r="AK11" s="200">
        <v>34.743682700000001</v>
      </c>
      <c r="AL11" s="142">
        <f t="shared" si="1"/>
        <v>109.9489045</v>
      </c>
      <c r="AM11" s="140">
        <v>21.1</v>
      </c>
      <c r="AN11" s="140">
        <v>28.4</v>
      </c>
      <c r="AO11" s="140">
        <v>54.7</v>
      </c>
    </row>
    <row r="12" spans="1:41" s="129" customFormat="1" ht="15" customHeight="1">
      <c r="B12" s="144" t="s">
        <v>54</v>
      </c>
      <c r="C12" s="145"/>
      <c r="D12" s="146">
        <v>138.47129849999999</v>
      </c>
      <c r="E12" s="146">
        <v>216.02426409395136</v>
      </c>
      <c r="F12" s="146">
        <v>169.04470643533367</v>
      </c>
      <c r="G12" s="146">
        <v>226.91348701250359</v>
      </c>
      <c r="H12" s="147">
        <v>750.17592456180171</v>
      </c>
      <c r="I12" s="146">
        <v>165.61788593027612</v>
      </c>
      <c r="J12" s="146">
        <v>343.00236849132114</v>
      </c>
      <c r="K12" s="146">
        <v>189.83448988673763</v>
      </c>
      <c r="L12" s="146">
        <v>288.36244848000001</v>
      </c>
      <c r="M12" s="147">
        <v>986.81719278833486</v>
      </c>
      <c r="N12" s="146">
        <v>272.00815944999994</v>
      </c>
      <c r="O12" s="146">
        <v>260.84619813999996</v>
      </c>
      <c r="P12" s="146">
        <v>186.33892379999998</v>
      </c>
      <c r="Q12" s="146">
        <v>246.51475878999986</v>
      </c>
      <c r="R12" s="147">
        <v>965.7080401799999</v>
      </c>
      <c r="S12" s="146">
        <v>212.2</v>
      </c>
      <c r="T12" s="146">
        <f>SUM(T9:T11)</f>
        <v>266.90000000000003</v>
      </c>
      <c r="U12" s="146">
        <f>SUM(U9:U11)</f>
        <v>219.29999999999998</v>
      </c>
      <c r="V12" s="146">
        <f>SUM(V9:V11)</f>
        <v>278.10000000000002</v>
      </c>
      <c r="W12" s="147">
        <v>976.5</v>
      </c>
      <c r="X12" s="146">
        <f t="shared" ref="X12:AB12" si="2">SUM(X9:X11)</f>
        <v>246.20000000000002</v>
      </c>
      <c r="Y12" s="146">
        <f t="shared" si="2"/>
        <v>342.6</v>
      </c>
      <c r="Z12" s="146">
        <f t="shared" si="2"/>
        <v>206.5</v>
      </c>
      <c r="AA12" s="146">
        <f t="shared" si="2"/>
        <v>236.70000000000002</v>
      </c>
      <c r="AB12" s="147">
        <f t="shared" si="2"/>
        <v>1032.0999999999999</v>
      </c>
      <c r="AC12" s="146">
        <f t="shared" ref="AC12:AF12" si="3">SUM(AC9:AC11)</f>
        <v>256.3</v>
      </c>
      <c r="AD12" s="146">
        <f t="shared" si="3"/>
        <v>364.92960631999995</v>
      </c>
      <c r="AE12" s="146">
        <f t="shared" si="3"/>
        <v>246.10000000000002</v>
      </c>
      <c r="AF12" s="146">
        <f t="shared" si="3"/>
        <v>241.19562962000026</v>
      </c>
      <c r="AG12" s="147">
        <f t="shared" si="0"/>
        <v>1108.5252359400001</v>
      </c>
      <c r="AH12" s="146">
        <f t="shared" ref="AH12:AJ12" si="4">SUM(AH9:AH11)</f>
        <v>95.2260201</v>
      </c>
      <c r="AI12" s="146">
        <f t="shared" si="4"/>
        <v>2.6579378700000005</v>
      </c>
      <c r="AJ12" s="146">
        <f t="shared" si="4"/>
        <v>70.357517689999995</v>
      </c>
      <c r="AK12" s="146">
        <f t="shared" ref="AK12" si="5">SUM(AK9:AK11)</f>
        <v>90.978793060000001</v>
      </c>
      <c r="AL12" s="147">
        <f t="shared" si="1"/>
        <v>259.22026871999998</v>
      </c>
      <c r="AM12" s="146">
        <f t="shared" ref="AM12:AN12" si="6">SUM(AM9:AM11)</f>
        <v>110.19999999999999</v>
      </c>
      <c r="AN12" s="146">
        <f t="shared" si="6"/>
        <v>108.6</v>
      </c>
      <c r="AO12" s="146">
        <f>SUM(AO9:AO11)</f>
        <v>141.89830892999998</v>
      </c>
    </row>
    <row r="13" spans="1:41" s="129" customFormat="1" ht="3" customHeight="1">
      <c r="B13" s="148"/>
      <c r="C13" s="148"/>
      <c r="D13" s="149"/>
      <c r="E13" s="149"/>
      <c r="F13" s="149"/>
      <c r="G13" s="149"/>
      <c r="H13" s="150"/>
      <c r="I13" s="149"/>
      <c r="J13" s="149"/>
      <c r="K13" s="149"/>
      <c r="L13" s="149"/>
      <c r="M13" s="150"/>
      <c r="N13" s="149"/>
      <c r="O13" s="149"/>
      <c r="P13" s="149"/>
      <c r="Q13" s="149"/>
      <c r="R13" s="150"/>
      <c r="S13" s="149"/>
      <c r="T13" s="149"/>
      <c r="U13" s="149"/>
      <c r="V13" s="149"/>
      <c r="W13" s="150"/>
      <c r="X13" s="149"/>
      <c r="Y13" s="149"/>
      <c r="Z13" s="149"/>
      <c r="AA13" s="149"/>
      <c r="AB13" s="150"/>
      <c r="AC13" s="149"/>
      <c r="AD13" s="149"/>
      <c r="AE13" s="149"/>
      <c r="AF13" s="149"/>
      <c r="AG13" s="150"/>
      <c r="AH13" s="149"/>
      <c r="AI13" s="149"/>
      <c r="AJ13" s="149"/>
      <c r="AK13" s="149"/>
      <c r="AL13" s="150"/>
      <c r="AM13" s="149"/>
      <c r="AN13" s="149"/>
      <c r="AO13" s="149"/>
    </row>
    <row r="14" spans="1:41" s="129" customFormat="1" ht="12.75">
      <c r="H14" s="151"/>
      <c r="M14" s="151"/>
      <c r="R14" s="151"/>
      <c r="W14" s="151"/>
      <c r="AB14" s="151"/>
      <c r="AG14" s="151"/>
      <c r="AL14" s="151"/>
    </row>
    <row r="15" spans="1:41" s="129" customFormat="1" ht="15">
      <c r="A15" s="134" t="s">
        <v>72</v>
      </c>
      <c r="B15" s="135"/>
      <c r="C15" s="135"/>
      <c r="D15" s="136"/>
      <c r="E15" s="136"/>
      <c r="F15" s="136"/>
      <c r="G15" s="137"/>
      <c r="H15" s="138"/>
      <c r="I15" s="136"/>
      <c r="J15" s="136"/>
      <c r="K15" s="136"/>
      <c r="L15" s="137"/>
      <c r="M15" s="138"/>
      <c r="N15" s="136"/>
      <c r="O15" s="136"/>
      <c r="P15" s="136"/>
      <c r="Q15" s="137"/>
      <c r="R15" s="138"/>
      <c r="S15" s="136"/>
      <c r="T15" s="136"/>
      <c r="U15" s="136"/>
      <c r="V15" s="136"/>
      <c r="W15" s="138"/>
      <c r="X15" s="136"/>
      <c r="Y15" s="136"/>
      <c r="Z15" s="136"/>
      <c r="AA15" s="136"/>
      <c r="AB15" s="138"/>
      <c r="AC15" s="136"/>
      <c r="AD15" s="136"/>
      <c r="AE15" s="136"/>
      <c r="AF15" s="136"/>
      <c r="AG15" s="138"/>
      <c r="AH15" s="136"/>
      <c r="AI15" s="136"/>
      <c r="AJ15" s="136"/>
      <c r="AK15" s="136"/>
      <c r="AL15" s="138"/>
      <c r="AM15" s="136"/>
      <c r="AN15" s="136"/>
      <c r="AO15" s="136"/>
    </row>
    <row r="16" spans="1:41" s="129" customFormat="1" ht="15" customHeight="1">
      <c r="A16" s="152"/>
      <c r="B16" s="153"/>
      <c r="H16" s="133"/>
      <c r="M16" s="133"/>
      <c r="R16" s="133"/>
      <c r="W16" s="133"/>
      <c r="AB16" s="133"/>
      <c r="AG16" s="133"/>
      <c r="AL16" s="133"/>
    </row>
    <row r="17" spans="1:41" s="129" customFormat="1" ht="15" customHeight="1">
      <c r="B17" s="154" t="s">
        <v>55</v>
      </c>
      <c r="C17" s="154"/>
      <c r="D17" s="155">
        <v>131.19999999999999</v>
      </c>
      <c r="E17" s="155">
        <v>255.79729319482723</v>
      </c>
      <c r="F17" s="155">
        <v>166.63684765082431</v>
      </c>
      <c r="G17" s="155">
        <v>248.36898142969449</v>
      </c>
      <c r="H17" s="156">
        <v>803.88556328464131</v>
      </c>
      <c r="I17" s="155">
        <v>157.39350927542233</v>
      </c>
      <c r="J17" s="155">
        <v>359.83980819010151</v>
      </c>
      <c r="K17" s="155">
        <v>161.43772390650315</v>
      </c>
      <c r="L17" s="155">
        <v>348.99699943812863</v>
      </c>
      <c r="M17" s="156">
        <v>1031.4660567406945</v>
      </c>
      <c r="N17" s="155">
        <v>280.67673997381462</v>
      </c>
      <c r="O17" s="155">
        <v>225.86181306319904</v>
      </c>
      <c r="P17" s="155">
        <v>174.220969024146</v>
      </c>
      <c r="Q17" s="155">
        <v>255.42074607275413</v>
      </c>
      <c r="R17" s="156">
        <v>934.93035322977107</v>
      </c>
      <c r="S17" s="155">
        <v>186.9</v>
      </c>
      <c r="T17" s="155">
        <v>216.3</v>
      </c>
      <c r="U17" s="155">
        <v>197.9</v>
      </c>
      <c r="V17" s="155">
        <v>286.10000000000002</v>
      </c>
      <c r="W17" s="156">
        <v>883.4</v>
      </c>
      <c r="X17" s="155">
        <v>208.1</v>
      </c>
      <c r="Y17" s="155">
        <v>316.5</v>
      </c>
      <c r="Z17" s="155">
        <v>149.5</v>
      </c>
      <c r="AA17" s="155">
        <v>197.6</v>
      </c>
      <c r="AB17" s="156">
        <v>861.8</v>
      </c>
      <c r="AC17" s="155">
        <v>173.3</v>
      </c>
      <c r="AD17" s="155">
        <v>297.017341419199</v>
      </c>
      <c r="AE17" s="155">
        <v>185.3</v>
      </c>
      <c r="AF17" s="155">
        <v>218.57736747345183</v>
      </c>
      <c r="AG17" s="156">
        <v>873.17828253173457</v>
      </c>
      <c r="AH17" s="155">
        <v>93.7</v>
      </c>
      <c r="AI17" s="258" t="s">
        <v>113</v>
      </c>
      <c r="AJ17" s="258" t="s">
        <v>113</v>
      </c>
      <c r="AK17" s="258" t="s">
        <v>113</v>
      </c>
      <c r="AL17" s="263" t="s">
        <v>113</v>
      </c>
      <c r="AM17" s="258" t="s">
        <v>113</v>
      </c>
      <c r="AN17" s="258" t="s">
        <v>113</v>
      </c>
      <c r="AO17" s="258" t="s">
        <v>113</v>
      </c>
    </row>
    <row r="18" spans="1:41" s="129" customFormat="1" ht="15" customHeight="1">
      <c r="B18" s="154" t="s">
        <v>56</v>
      </c>
      <c r="C18" s="154"/>
      <c r="D18" s="155">
        <v>268.95680421212933</v>
      </c>
      <c r="E18" s="155">
        <v>353.77986390105787</v>
      </c>
      <c r="F18" s="155">
        <v>287.16453593428281</v>
      </c>
      <c r="G18" s="155">
        <v>307.20006477346601</v>
      </c>
      <c r="H18" s="156">
        <v>1223.2732847598784</v>
      </c>
      <c r="I18" s="155">
        <v>295.4074993333063</v>
      </c>
      <c r="J18" s="155">
        <v>511.65820164203035</v>
      </c>
      <c r="K18" s="155">
        <v>300.90750369607099</v>
      </c>
      <c r="L18" s="155">
        <v>258.08243394096712</v>
      </c>
      <c r="M18" s="156">
        <v>1344.5288824146025</v>
      </c>
      <c r="N18" s="155">
        <v>289.98731313641571</v>
      </c>
      <c r="O18" s="155">
        <v>325.30039213220408</v>
      </c>
      <c r="P18" s="155">
        <v>170.9204223964995</v>
      </c>
      <c r="Q18" s="155">
        <v>168.43889580350867</v>
      </c>
      <c r="R18" s="156">
        <v>932.26459287995965</v>
      </c>
      <c r="S18" s="155">
        <v>174.8</v>
      </c>
      <c r="T18" s="155">
        <v>235.1</v>
      </c>
      <c r="U18" s="155">
        <v>134.1</v>
      </c>
      <c r="V18" s="155">
        <v>131.1</v>
      </c>
      <c r="W18" s="156">
        <v>666.1</v>
      </c>
      <c r="X18" s="155">
        <v>173.2</v>
      </c>
      <c r="Y18" s="155">
        <v>199</v>
      </c>
      <c r="Z18" s="155">
        <v>141.69999999999999</v>
      </c>
      <c r="AA18" s="155">
        <v>120.4</v>
      </c>
      <c r="AB18" s="156">
        <v>617.9</v>
      </c>
      <c r="AC18" s="155">
        <v>171.8</v>
      </c>
      <c r="AD18" s="155">
        <v>208.4986886612904</v>
      </c>
      <c r="AE18" s="155">
        <v>120</v>
      </c>
      <c r="AF18" s="155">
        <v>79.332348278931761</v>
      </c>
      <c r="AG18" s="156">
        <v>566.714790702958</v>
      </c>
      <c r="AH18" s="155">
        <v>10.3</v>
      </c>
      <c r="AI18" s="258" t="s">
        <v>113</v>
      </c>
      <c r="AJ18" s="258" t="s">
        <v>113</v>
      </c>
      <c r="AK18" s="258" t="s">
        <v>113</v>
      </c>
      <c r="AL18" s="263" t="s">
        <v>113</v>
      </c>
      <c r="AM18" s="258" t="s">
        <v>113</v>
      </c>
      <c r="AN18" s="258" t="s">
        <v>113</v>
      </c>
      <c r="AO18" s="258" t="s">
        <v>113</v>
      </c>
    </row>
    <row r="19" spans="1:41" s="129" customFormat="1" ht="15" customHeight="1">
      <c r="B19" s="143" t="s">
        <v>53</v>
      </c>
      <c r="C19" s="154"/>
      <c r="D19" s="155">
        <v>264.20601175340744</v>
      </c>
      <c r="E19" s="155">
        <v>336.88322870286959</v>
      </c>
      <c r="F19" s="155">
        <v>286.74237822298676</v>
      </c>
      <c r="G19" s="155">
        <v>354.78961614840716</v>
      </c>
      <c r="H19" s="156">
        <v>1243.578727093718</v>
      </c>
      <c r="I19" s="155">
        <v>191.4671485049528</v>
      </c>
      <c r="J19" s="155">
        <v>410.68197528292689</v>
      </c>
      <c r="K19" s="155">
        <v>234.01539913970097</v>
      </c>
      <c r="L19" s="155">
        <v>334.22412436995546</v>
      </c>
      <c r="M19" s="156">
        <v>1166.8480759827842</v>
      </c>
      <c r="N19" s="155">
        <v>283.88500935557505</v>
      </c>
      <c r="O19" s="155">
        <v>266.74950950492342</v>
      </c>
      <c r="P19" s="155">
        <v>213.82074903154475</v>
      </c>
      <c r="Q19" s="155">
        <v>280.53815852554266</v>
      </c>
      <c r="R19" s="156">
        <v>1037.2261321368662</v>
      </c>
      <c r="S19" s="155">
        <v>210.7</v>
      </c>
      <c r="T19" s="155">
        <v>267.89999999999998</v>
      </c>
      <c r="U19" s="155">
        <v>220.4</v>
      </c>
      <c r="V19" s="155">
        <v>290.2</v>
      </c>
      <c r="W19" s="156">
        <v>1014.7</v>
      </c>
      <c r="X19" s="155">
        <v>208.4</v>
      </c>
      <c r="Y19" s="155">
        <v>309.7</v>
      </c>
      <c r="Z19" s="155">
        <v>186.3</v>
      </c>
      <c r="AA19" s="155">
        <v>238.6</v>
      </c>
      <c r="AB19" s="156">
        <v>926.4</v>
      </c>
      <c r="AC19" s="155">
        <v>204.6</v>
      </c>
      <c r="AD19" s="155">
        <v>287.42943253206238</v>
      </c>
      <c r="AE19" s="155">
        <v>234.4</v>
      </c>
      <c r="AF19" s="155">
        <v>230.51822624641736</v>
      </c>
      <c r="AG19" s="156">
        <v>950.33264609548598</v>
      </c>
      <c r="AH19" s="155">
        <v>118.6</v>
      </c>
      <c r="AI19" s="258" t="s">
        <v>113</v>
      </c>
      <c r="AJ19" s="258" t="s">
        <v>113</v>
      </c>
      <c r="AK19" s="258" t="s">
        <v>113</v>
      </c>
      <c r="AL19" s="263" t="s">
        <v>113</v>
      </c>
      <c r="AM19" s="258" t="s">
        <v>113</v>
      </c>
      <c r="AN19" s="258" t="s">
        <v>113</v>
      </c>
      <c r="AO19" s="258" t="s">
        <v>113</v>
      </c>
    </row>
    <row r="20" spans="1:41" s="129" customFormat="1" ht="15" customHeight="1">
      <c r="B20" s="157" t="s">
        <v>57</v>
      </c>
      <c r="C20" s="158"/>
      <c r="D20" s="159">
        <v>196.9165951031714</v>
      </c>
      <c r="E20" s="159">
        <v>299.80948363631563</v>
      </c>
      <c r="F20" s="159">
        <v>227.90743715447152</v>
      </c>
      <c r="G20" s="159">
        <v>292.17691819664566</v>
      </c>
      <c r="H20" s="160">
        <v>1020.5575546030341</v>
      </c>
      <c r="I20" s="159">
        <v>202.90231321941755</v>
      </c>
      <c r="J20" s="159">
        <v>414.62275385170534</v>
      </c>
      <c r="K20" s="159">
        <v>220.51759579767241</v>
      </c>
      <c r="L20" s="159">
        <v>318.6095796622871</v>
      </c>
      <c r="M20" s="160">
        <v>1155.7584304119591</v>
      </c>
      <c r="N20" s="159">
        <v>284.39660037168522</v>
      </c>
      <c r="O20" s="159">
        <v>268.19352176370228</v>
      </c>
      <c r="P20" s="159">
        <v>184.74449845464147</v>
      </c>
      <c r="Q20" s="159">
        <v>233.33872944781098</v>
      </c>
      <c r="R20" s="160">
        <v>963.75550723802871</v>
      </c>
      <c r="S20" s="159">
        <v>189.3</v>
      </c>
      <c r="T20" s="159">
        <v>237.8</v>
      </c>
      <c r="U20" s="159">
        <v>181.1</v>
      </c>
      <c r="V20" s="159">
        <v>227</v>
      </c>
      <c r="W20" s="160">
        <v>838.4</v>
      </c>
      <c r="X20" s="159">
        <v>194</v>
      </c>
      <c r="Y20" s="159">
        <v>263</v>
      </c>
      <c r="Z20" s="159">
        <v>156.19999999999999</v>
      </c>
      <c r="AA20" s="159">
        <v>175.5</v>
      </c>
      <c r="AB20" s="160">
        <v>779.1</v>
      </c>
      <c r="AC20" s="159">
        <v>181.1</v>
      </c>
      <c r="AD20" s="159">
        <v>255.70612264519389</v>
      </c>
      <c r="AE20" s="159">
        <v>169.63629751506241</v>
      </c>
      <c r="AF20" s="159">
        <v>159.72113672528818</v>
      </c>
      <c r="AG20" s="160">
        <v>758.85813264424701</v>
      </c>
      <c r="AH20" s="159">
        <v>63.3</v>
      </c>
      <c r="AI20" s="259" t="s">
        <v>113</v>
      </c>
      <c r="AJ20" s="259" t="s">
        <v>113</v>
      </c>
      <c r="AK20" s="259" t="s">
        <v>113</v>
      </c>
      <c r="AL20" s="264" t="s">
        <v>113</v>
      </c>
      <c r="AM20" s="259" t="s">
        <v>113</v>
      </c>
      <c r="AN20" s="259" t="s">
        <v>113</v>
      </c>
      <c r="AO20" s="259" t="s">
        <v>113</v>
      </c>
    </row>
    <row r="21" spans="1:41" s="129" customFormat="1" ht="12.75">
      <c r="H21" s="161"/>
      <c r="M21" s="161"/>
      <c r="R21" s="161"/>
      <c r="W21" s="161"/>
      <c r="AB21" s="161"/>
      <c r="AG21" s="161"/>
      <c r="AL21" s="133"/>
    </row>
    <row r="22" spans="1:41" s="129" customFormat="1" ht="15">
      <c r="A22" s="134" t="s">
        <v>58</v>
      </c>
      <c r="B22" s="135"/>
      <c r="C22" s="135"/>
      <c r="D22" s="136"/>
      <c r="E22" s="136"/>
      <c r="F22" s="136"/>
      <c r="G22" s="137"/>
      <c r="H22" s="138"/>
      <c r="I22" s="136"/>
      <c r="J22" s="136"/>
      <c r="K22" s="136"/>
      <c r="L22" s="137"/>
      <c r="M22" s="138"/>
      <c r="N22" s="136"/>
      <c r="O22" s="136"/>
      <c r="P22" s="136"/>
      <c r="Q22" s="137"/>
      <c r="R22" s="138"/>
      <c r="S22" s="136"/>
      <c r="T22" s="136"/>
      <c r="U22" s="136"/>
      <c r="V22" s="136"/>
      <c r="W22" s="138"/>
      <c r="X22" s="136"/>
      <c r="Y22" s="136"/>
      <c r="Z22" s="136"/>
      <c r="AA22" s="136"/>
      <c r="AB22" s="138"/>
      <c r="AC22" s="136"/>
      <c r="AD22" s="136"/>
      <c r="AE22" s="136"/>
      <c r="AF22" s="136"/>
      <c r="AG22" s="138"/>
      <c r="AH22" s="136"/>
      <c r="AI22" s="136"/>
      <c r="AJ22" s="136"/>
      <c r="AK22" s="136"/>
      <c r="AL22" s="138"/>
      <c r="AM22" s="136"/>
      <c r="AN22" s="136"/>
      <c r="AO22" s="136"/>
    </row>
    <row r="23" spans="1:41" s="129" customFormat="1" ht="15" customHeight="1">
      <c r="H23" s="133"/>
      <c r="M23" s="133"/>
      <c r="R23" s="133"/>
      <c r="W23" s="133"/>
      <c r="AB23" s="133"/>
      <c r="AG23" s="133"/>
      <c r="AL23" s="133"/>
    </row>
    <row r="24" spans="1:41" s="129" customFormat="1" ht="15" customHeight="1">
      <c r="B24" s="143" t="s">
        <v>51</v>
      </c>
      <c r="C24" s="143"/>
      <c r="D24" s="162">
        <v>350</v>
      </c>
      <c r="E24" s="162">
        <v>355</v>
      </c>
      <c r="F24" s="162">
        <v>356</v>
      </c>
      <c r="G24" s="162">
        <v>361</v>
      </c>
      <c r="H24" s="163">
        <v>361</v>
      </c>
      <c r="I24" s="162">
        <v>363</v>
      </c>
      <c r="J24" s="162">
        <v>368</v>
      </c>
      <c r="K24" s="162">
        <v>371</v>
      </c>
      <c r="L24" s="164">
        <v>379</v>
      </c>
      <c r="M24" s="163">
        <v>379</v>
      </c>
      <c r="N24" s="162">
        <v>381</v>
      </c>
      <c r="O24" s="162">
        <v>383</v>
      </c>
      <c r="P24" s="162">
        <v>385</v>
      </c>
      <c r="Q24" s="164">
        <v>386</v>
      </c>
      <c r="R24" s="163">
        <v>386</v>
      </c>
      <c r="S24" s="162">
        <v>388</v>
      </c>
      <c r="T24" s="162">
        <f t="shared" ref="T24:U26" si="7">T31+T37+T43</f>
        <v>391</v>
      </c>
      <c r="U24" s="162">
        <f t="shared" si="7"/>
        <v>395</v>
      </c>
      <c r="V24" s="162">
        <f t="shared" ref="V24:W24" si="8">V31+V37+V43</f>
        <v>401</v>
      </c>
      <c r="W24" s="163">
        <f t="shared" si="8"/>
        <v>401</v>
      </c>
      <c r="X24" s="162">
        <f t="shared" ref="X24" si="9">X31+X37+X43</f>
        <v>404</v>
      </c>
      <c r="Y24" s="162">
        <f t="shared" ref="Y24:Z24" si="10">Y31+Y37+Y43</f>
        <v>406</v>
      </c>
      <c r="Z24" s="162">
        <f t="shared" si="10"/>
        <v>404</v>
      </c>
      <c r="AA24" s="162">
        <f t="shared" ref="AA24" si="11">AA31+AA37+AA43</f>
        <v>404</v>
      </c>
      <c r="AB24" s="163">
        <f t="shared" ref="AB24" si="12">AB31+AB37+AB43</f>
        <v>404</v>
      </c>
      <c r="AC24" s="162">
        <f t="shared" ref="AC24" si="13">AC31+AC37+AC43</f>
        <v>403</v>
      </c>
      <c r="AD24" s="162">
        <f t="shared" ref="AD24" si="14">AD31+AD37+AD43</f>
        <v>406</v>
      </c>
      <c r="AE24" s="234">
        <v>408</v>
      </c>
      <c r="AF24" s="234">
        <v>410</v>
      </c>
      <c r="AG24" s="163">
        <v>410</v>
      </c>
      <c r="AH24" s="162">
        <v>410</v>
      </c>
      <c r="AI24" s="162">
        <v>410</v>
      </c>
      <c r="AJ24" s="162">
        <v>410</v>
      </c>
      <c r="AK24" s="162">
        <v>406</v>
      </c>
      <c r="AL24" s="163">
        <v>406</v>
      </c>
      <c r="AM24" s="162">
        <v>404</v>
      </c>
      <c r="AN24" s="162">
        <v>400</v>
      </c>
      <c r="AO24" s="162">
        <v>401</v>
      </c>
    </row>
    <row r="25" spans="1:41" s="129" customFormat="1" ht="15" customHeight="1">
      <c r="B25" s="143" t="s">
        <v>52</v>
      </c>
      <c r="C25" s="143"/>
      <c r="D25" s="162">
        <v>150</v>
      </c>
      <c r="E25" s="162">
        <v>162</v>
      </c>
      <c r="F25" s="162">
        <v>175</v>
      </c>
      <c r="G25" s="162">
        <v>214</v>
      </c>
      <c r="H25" s="163">
        <v>214</v>
      </c>
      <c r="I25" s="162">
        <v>219</v>
      </c>
      <c r="J25" s="162">
        <v>232</v>
      </c>
      <c r="K25" s="162">
        <v>257</v>
      </c>
      <c r="L25" s="164">
        <v>290</v>
      </c>
      <c r="M25" s="163">
        <v>290</v>
      </c>
      <c r="N25" s="162">
        <v>295</v>
      </c>
      <c r="O25" s="162">
        <v>318</v>
      </c>
      <c r="P25" s="162">
        <v>354</v>
      </c>
      <c r="Q25" s="164">
        <v>407</v>
      </c>
      <c r="R25" s="163">
        <v>407</v>
      </c>
      <c r="S25" s="162">
        <v>416</v>
      </c>
      <c r="T25" s="162">
        <f t="shared" si="7"/>
        <v>443</v>
      </c>
      <c r="U25" s="162">
        <f t="shared" si="7"/>
        <v>482</v>
      </c>
      <c r="V25" s="162">
        <f t="shared" ref="V25:W25" si="15">V32+V38+V44</f>
        <v>527</v>
      </c>
      <c r="W25" s="163">
        <f t="shared" si="15"/>
        <v>527</v>
      </c>
      <c r="X25" s="162">
        <f t="shared" ref="X25" si="16">X32+X38+X44</f>
        <v>532</v>
      </c>
      <c r="Y25" s="162">
        <f t="shared" ref="Y25:Z25" si="17">Y32+Y38+Y44</f>
        <v>552</v>
      </c>
      <c r="Z25" s="162">
        <f t="shared" si="17"/>
        <v>578</v>
      </c>
      <c r="AA25" s="162">
        <f t="shared" ref="AA25" si="18">AA32+AA38+AA44</f>
        <v>624</v>
      </c>
      <c r="AB25" s="163">
        <f t="shared" ref="AB25:AC25" si="19">AB32+AB38+AB44</f>
        <v>624</v>
      </c>
      <c r="AC25" s="162">
        <f t="shared" si="19"/>
        <v>631</v>
      </c>
      <c r="AD25" s="162">
        <f t="shared" ref="AD25" si="20">AD32+AD38+AD44</f>
        <v>648</v>
      </c>
      <c r="AE25" s="234">
        <v>666</v>
      </c>
      <c r="AF25" s="234">
        <v>702</v>
      </c>
      <c r="AG25" s="163">
        <v>702</v>
      </c>
      <c r="AH25" s="162">
        <v>699</v>
      </c>
      <c r="AI25" s="162">
        <v>699</v>
      </c>
      <c r="AJ25" s="162">
        <v>710</v>
      </c>
      <c r="AK25" s="162">
        <v>729</v>
      </c>
      <c r="AL25" s="163">
        <v>729</v>
      </c>
      <c r="AM25" s="162">
        <v>734</v>
      </c>
      <c r="AN25" s="162">
        <v>743</v>
      </c>
      <c r="AO25" s="162">
        <v>752</v>
      </c>
    </row>
    <row r="26" spans="1:41" s="129" customFormat="1" ht="15" customHeight="1">
      <c r="B26" s="143" t="s">
        <v>53</v>
      </c>
      <c r="C26" s="143"/>
      <c r="D26" s="165">
        <v>196</v>
      </c>
      <c r="E26" s="165">
        <v>208</v>
      </c>
      <c r="F26" s="165">
        <v>211</v>
      </c>
      <c r="G26" s="165">
        <v>226</v>
      </c>
      <c r="H26" s="166">
        <v>226</v>
      </c>
      <c r="I26" s="165">
        <v>230</v>
      </c>
      <c r="J26" s="165">
        <v>247</v>
      </c>
      <c r="K26" s="165">
        <v>257</v>
      </c>
      <c r="L26" s="167">
        <v>274</v>
      </c>
      <c r="M26" s="166">
        <v>274</v>
      </c>
      <c r="N26" s="165">
        <v>276</v>
      </c>
      <c r="O26" s="165">
        <v>289</v>
      </c>
      <c r="P26" s="165">
        <v>298</v>
      </c>
      <c r="Q26" s="165">
        <v>314</v>
      </c>
      <c r="R26" s="166">
        <v>314</v>
      </c>
      <c r="S26" s="165">
        <v>317</v>
      </c>
      <c r="T26" s="165">
        <f t="shared" si="7"/>
        <v>320</v>
      </c>
      <c r="U26" s="165">
        <f t="shared" si="7"/>
        <v>326</v>
      </c>
      <c r="V26" s="165">
        <f t="shared" ref="V26:W26" si="21">V33+V39+V45</f>
        <v>344</v>
      </c>
      <c r="W26" s="166">
        <f t="shared" si="21"/>
        <v>344</v>
      </c>
      <c r="X26" s="165">
        <f t="shared" ref="X26" si="22">X33+X39+X45</f>
        <v>350</v>
      </c>
      <c r="Y26" s="165">
        <f t="shared" ref="Y26:Z26" si="23">Y33+Y39+Y45</f>
        <v>356</v>
      </c>
      <c r="Z26" s="165">
        <f t="shared" si="23"/>
        <v>364</v>
      </c>
      <c r="AA26" s="165">
        <f t="shared" ref="AA26" si="24">AA33+AA39+AA45</f>
        <v>381</v>
      </c>
      <c r="AB26" s="166">
        <f t="shared" ref="AB26:AC26" si="25">AB33+AB39+AB45</f>
        <v>381</v>
      </c>
      <c r="AC26" s="165">
        <f t="shared" si="25"/>
        <v>386</v>
      </c>
      <c r="AD26" s="165">
        <f t="shared" ref="AD26" si="26">AD33+AD39+AD45</f>
        <v>391</v>
      </c>
      <c r="AE26" s="235">
        <v>399</v>
      </c>
      <c r="AF26" s="235">
        <v>417</v>
      </c>
      <c r="AG26" s="166">
        <v>417</v>
      </c>
      <c r="AH26" s="165">
        <v>417</v>
      </c>
      <c r="AI26" s="165">
        <v>418</v>
      </c>
      <c r="AJ26" s="165">
        <v>422</v>
      </c>
      <c r="AK26" s="165">
        <v>427</v>
      </c>
      <c r="AL26" s="166">
        <v>427</v>
      </c>
      <c r="AM26" s="165">
        <v>429</v>
      </c>
      <c r="AN26" s="165">
        <v>426</v>
      </c>
      <c r="AO26" s="165">
        <v>427</v>
      </c>
    </row>
    <row r="27" spans="1:41" s="129" customFormat="1" ht="15" customHeight="1">
      <c r="B27" s="168" t="s">
        <v>54</v>
      </c>
      <c r="C27" s="143"/>
      <c r="D27" s="169">
        <v>696</v>
      </c>
      <c r="E27" s="169">
        <v>725</v>
      </c>
      <c r="F27" s="169">
        <v>742</v>
      </c>
      <c r="G27" s="170">
        <v>801</v>
      </c>
      <c r="H27" s="171">
        <v>801</v>
      </c>
      <c r="I27" s="169">
        <v>812</v>
      </c>
      <c r="J27" s="169">
        <v>847</v>
      </c>
      <c r="K27" s="169">
        <v>885</v>
      </c>
      <c r="L27" s="170">
        <v>943</v>
      </c>
      <c r="M27" s="171">
        <v>943</v>
      </c>
      <c r="N27" s="169">
        <v>952</v>
      </c>
      <c r="O27" s="169">
        <v>990</v>
      </c>
      <c r="P27" s="169">
        <v>1037</v>
      </c>
      <c r="Q27" s="170">
        <v>1107</v>
      </c>
      <c r="R27" s="171">
        <v>1107</v>
      </c>
      <c r="S27" s="169">
        <v>1121</v>
      </c>
      <c r="T27" s="169">
        <f t="shared" ref="T27:Y27" si="27">SUM(T24:T26)</f>
        <v>1154</v>
      </c>
      <c r="U27" s="169">
        <f t="shared" si="27"/>
        <v>1203</v>
      </c>
      <c r="V27" s="169">
        <f t="shared" si="27"/>
        <v>1272</v>
      </c>
      <c r="W27" s="171">
        <f t="shared" si="27"/>
        <v>1272</v>
      </c>
      <c r="X27" s="169">
        <f t="shared" si="27"/>
        <v>1286</v>
      </c>
      <c r="Y27" s="169">
        <f t="shared" si="27"/>
        <v>1314</v>
      </c>
      <c r="Z27" s="169">
        <f t="shared" ref="Z27:AA27" si="28">SUM(Z24:Z26)</f>
        <v>1346</v>
      </c>
      <c r="AA27" s="169">
        <f t="shared" si="28"/>
        <v>1409</v>
      </c>
      <c r="AB27" s="171">
        <f t="shared" ref="AB27:AC27" si="29">SUM(AB24:AB26)</f>
        <v>1409</v>
      </c>
      <c r="AC27" s="169">
        <f t="shared" si="29"/>
        <v>1420</v>
      </c>
      <c r="AD27" s="169">
        <f t="shared" ref="AD27:AH27" si="30">SUM(AD24:AD26)</f>
        <v>1445</v>
      </c>
      <c r="AE27" s="236">
        <f t="shared" ref="AE27:AF27" si="31">SUM(AE24:AE26)</f>
        <v>1473</v>
      </c>
      <c r="AF27" s="236">
        <f t="shared" si="31"/>
        <v>1529</v>
      </c>
      <c r="AG27" s="171">
        <f t="shared" si="30"/>
        <v>1529</v>
      </c>
      <c r="AH27" s="169">
        <f t="shared" si="30"/>
        <v>1526</v>
      </c>
      <c r="AI27" s="169">
        <f t="shared" ref="AI27:AJ27" si="32">SUM(AI24:AI26)</f>
        <v>1527</v>
      </c>
      <c r="AJ27" s="169">
        <f t="shared" si="32"/>
        <v>1542</v>
      </c>
      <c r="AK27" s="169">
        <f t="shared" ref="AK27:AM27" si="33">SUM(AK24:AK26)</f>
        <v>1562</v>
      </c>
      <c r="AL27" s="171">
        <f t="shared" si="33"/>
        <v>1562</v>
      </c>
      <c r="AM27" s="169">
        <f t="shared" si="33"/>
        <v>1567</v>
      </c>
      <c r="AN27" s="169">
        <f t="shared" ref="AN27:AO27" si="34">SUM(AN24:AN26)</f>
        <v>1569</v>
      </c>
      <c r="AO27" s="169">
        <f t="shared" si="34"/>
        <v>1580</v>
      </c>
    </row>
    <row r="28" spans="1:41" s="129" customFormat="1" ht="15" customHeight="1">
      <c r="A28" s="124"/>
      <c r="B28" s="124"/>
      <c r="C28" s="124"/>
      <c r="D28" s="162"/>
      <c r="E28" s="172"/>
      <c r="F28" s="172"/>
      <c r="G28" s="172"/>
      <c r="H28" s="133"/>
      <c r="I28" s="172"/>
      <c r="J28" s="172"/>
      <c r="K28" s="172"/>
      <c r="L28" s="172"/>
      <c r="M28" s="133"/>
      <c r="N28" s="172"/>
      <c r="O28" s="172"/>
      <c r="P28" s="172"/>
      <c r="Q28" s="172"/>
      <c r="R28" s="133"/>
      <c r="S28" s="172"/>
      <c r="T28" s="172"/>
      <c r="U28" s="172"/>
      <c r="V28" s="172"/>
      <c r="W28" s="133"/>
      <c r="X28" s="172"/>
      <c r="Y28" s="172"/>
      <c r="Z28" s="172"/>
      <c r="AA28" s="172"/>
      <c r="AB28" s="133"/>
      <c r="AC28" s="172"/>
      <c r="AD28" s="172"/>
      <c r="AE28" s="237"/>
      <c r="AF28" s="237"/>
      <c r="AG28" s="133"/>
      <c r="AH28" s="172"/>
      <c r="AI28" s="172"/>
      <c r="AJ28" s="172"/>
      <c r="AK28" s="172"/>
      <c r="AL28" s="133"/>
      <c r="AM28" s="172"/>
      <c r="AN28" s="172"/>
      <c r="AO28" s="172"/>
    </row>
    <row r="29" spans="1:41" s="129" customFormat="1" ht="15" customHeight="1">
      <c r="A29" s="124"/>
      <c r="B29" s="173" t="s">
        <v>59</v>
      </c>
      <c r="C29" s="174"/>
      <c r="D29" s="162"/>
      <c r="E29" s="174"/>
      <c r="F29" s="174"/>
      <c r="G29" s="172"/>
      <c r="H29" s="133"/>
      <c r="I29" s="174"/>
      <c r="J29" s="174"/>
      <c r="K29" s="174"/>
      <c r="L29" s="172"/>
      <c r="M29" s="133"/>
      <c r="N29" s="174"/>
      <c r="O29" s="174"/>
      <c r="P29" s="174"/>
      <c r="Q29" s="172"/>
      <c r="R29" s="133"/>
      <c r="S29" s="174"/>
      <c r="T29" s="174"/>
      <c r="U29" s="174"/>
      <c r="V29" s="174"/>
      <c r="W29" s="133"/>
      <c r="X29" s="174"/>
      <c r="Y29" s="174"/>
      <c r="Z29" s="174"/>
      <c r="AA29" s="174"/>
      <c r="AB29" s="133"/>
      <c r="AC29" s="174"/>
      <c r="AD29" s="174"/>
      <c r="AE29" s="238"/>
      <c r="AF29" s="238"/>
      <c r="AG29" s="133"/>
      <c r="AH29" s="174"/>
      <c r="AI29" s="174"/>
      <c r="AJ29" s="174"/>
      <c r="AK29" s="174"/>
      <c r="AL29" s="133"/>
      <c r="AM29" s="174"/>
      <c r="AN29" s="174"/>
      <c r="AO29" s="174"/>
    </row>
    <row r="30" spans="1:41" s="129" customFormat="1" ht="20.25" customHeight="1">
      <c r="A30" s="124"/>
      <c r="B30" s="175" t="s">
        <v>60</v>
      </c>
      <c r="C30" s="175"/>
      <c r="D30" s="162"/>
      <c r="E30" s="172"/>
      <c r="F30" s="172"/>
      <c r="G30" s="172"/>
      <c r="H30" s="133"/>
      <c r="I30" s="172"/>
      <c r="J30" s="172"/>
      <c r="K30" s="172"/>
      <c r="L30" s="172"/>
      <c r="M30" s="133"/>
      <c r="N30" s="172"/>
      <c r="O30" s="172"/>
      <c r="P30" s="172"/>
      <c r="Q30" s="172"/>
      <c r="R30" s="133"/>
      <c r="S30" s="172"/>
      <c r="T30" s="172"/>
      <c r="U30" s="172"/>
      <c r="V30" s="172"/>
      <c r="W30" s="133"/>
      <c r="X30" s="172"/>
      <c r="Y30" s="172"/>
      <c r="Z30" s="172"/>
      <c r="AA30" s="172"/>
      <c r="AB30" s="133"/>
      <c r="AC30" s="172"/>
      <c r="AD30" s="172"/>
      <c r="AE30" s="237"/>
      <c r="AF30" s="237"/>
      <c r="AG30" s="133"/>
      <c r="AH30" s="172"/>
      <c r="AI30" s="172"/>
      <c r="AJ30" s="172"/>
      <c r="AK30" s="172"/>
      <c r="AL30" s="133"/>
      <c r="AM30" s="172"/>
      <c r="AN30" s="172"/>
      <c r="AO30" s="172"/>
    </row>
    <row r="31" spans="1:41" s="129" customFormat="1" ht="15" customHeight="1">
      <c r="A31" s="124"/>
      <c r="B31" s="176" t="s">
        <v>51</v>
      </c>
      <c r="C31" s="176"/>
      <c r="D31" s="162">
        <v>237</v>
      </c>
      <c r="E31" s="162">
        <v>243</v>
      </c>
      <c r="F31" s="162">
        <v>244</v>
      </c>
      <c r="G31" s="162">
        <v>248</v>
      </c>
      <c r="H31" s="177">
        <v>248</v>
      </c>
      <c r="I31" s="162">
        <v>249</v>
      </c>
      <c r="J31" s="162">
        <v>251</v>
      </c>
      <c r="K31" s="162">
        <v>250</v>
      </c>
      <c r="L31" s="164">
        <v>257</v>
      </c>
      <c r="M31" s="133">
        <v>257</v>
      </c>
      <c r="N31" s="162">
        <v>257</v>
      </c>
      <c r="O31" s="162">
        <v>258</v>
      </c>
      <c r="P31" s="162">
        <v>260</v>
      </c>
      <c r="Q31" s="164">
        <v>262</v>
      </c>
      <c r="R31" s="133">
        <v>262</v>
      </c>
      <c r="S31" s="162">
        <v>264</v>
      </c>
      <c r="T31" s="162">
        <v>267</v>
      </c>
      <c r="U31" s="162">
        <v>268</v>
      </c>
      <c r="V31" s="162">
        <v>273</v>
      </c>
      <c r="W31" s="163">
        <v>273</v>
      </c>
      <c r="X31" s="162">
        <v>273</v>
      </c>
      <c r="Y31" s="162">
        <v>274</v>
      </c>
      <c r="Z31" s="162">
        <v>272</v>
      </c>
      <c r="AA31" s="162">
        <v>273</v>
      </c>
      <c r="AB31" s="163">
        <v>273</v>
      </c>
      <c r="AC31" s="162">
        <v>273</v>
      </c>
      <c r="AD31" s="162">
        <v>275</v>
      </c>
      <c r="AE31" s="234">
        <v>276</v>
      </c>
      <c r="AF31" s="234">
        <v>277</v>
      </c>
      <c r="AG31" s="163">
        <v>277</v>
      </c>
      <c r="AH31" s="162">
        <v>278</v>
      </c>
      <c r="AI31" s="162">
        <v>278</v>
      </c>
      <c r="AJ31" s="162">
        <v>279</v>
      </c>
      <c r="AK31" s="162">
        <v>276</v>
      </c>
      <c r="AL31" s="163">
        <v>276</v>
      </c>
      <c r="AM31" s="162">
        <v>275</v>
      </c>
      <c r="AN31" s="162">
        <v>273</v>
      </c>
      <c r="AO31" s="162">
        <v>274</v>
      </c>
    </row>
    <row r="32" spans="1:41" s="129" customFormat="1" ht="15" customHeight="1">
      <c r="A32" s="124"/>
      <c r="B32" s="176" t="s">
        <v>52</v>
      </c>
      <c r="C32" s="176"/>
      <c r="D32" s="162">
        <v>75</v>
      </c>
      <c r="E32" s="162">
        <v>80</v>
      </c>
      <c r="F32" s="162">
        <v>88</v>
      </c>
      <c r="G32" s="162">
        <v>102</v>
      </c>
      <c r="H32" s="177">
        <v>102</v>
      </c>
      <c r="I32" s="162">
        <v>102</v>
      </c>
      <c r="J32" s="162">
        <v>109</v>
      </c>
      <c r="K32" s="162">
        <v>121</v>
      </c>
      <c r="L32" s="164">
        <v>131</v>
      </c>
      <c r="M32" s="163">
        <v>131</v>
      </c>
      <c r="N32" s="162">
        <v>131</v>
      </c>
      <c r="O32" s="162">
        <v>143</v>
      </c>
      <c r="P32" s="162">
        <v>163</v>
      </c>
      <c r="Q32" s="164">
        <v>195</v>
      </c>
      <c r="R32" s="163">
        <v>195</v>
      </c>
      <c r="S32" s="162">
        <v>201</v>
      </c>
      <c r="T32" s="162">
        <v>215</v>
      </c>
      <c r="U32" s="162">
        <v>235</v>
      </c>
      <c r="V32" s="162">
        <v>260</v>
      </c>
      <c r="W32" s="163">
        <v>260</v>
      </c>
      <c r="X32" s="162">
        <v>260</v>
      </c>
      <c r="Y32" s="162">
        <v>275</v>
      </c>
      <c r="Z32" s="162">
        <v>289</v>
      </c>
      <c r="AA32" s="162">
        <v>316</v>
      </c>
      <c r="AB32" s="163">
        <v>316</v>
      </c>
      <c r="AC32" s="162">
        <v>319</v>
      </c>
      <c r="AD32" s="162">
        <v>328</v>
      </c>
      <c r="AE32" s="234">
        <v>339</v>
      </c>
      <c r="AF32" s="234">
        <v>357</v>
      </c>
      <c r="AG32" s="163">
        <v>357</v>
      </c>
      <c r="AH32" s="162">
        <v>358</v>
      </c>
      <c r="AI32" s="162">
        <v>358</v>
      </c>
      <c r="AJ32" s="162">
        <v>365</v>
      </c>
      <c r="AK32" s="162">
        <v>376</v>
      </c>
      <c r="AL32" s="163">
        <v>376</v>
      </c>
      <c r="AM32" s="162">
        <v>380</v>
      </c>
      <c r="AN32" s="162">
        <v>384</v>
      </c>
      <c r="AO32" s="162">
        <v>389</v>
      </c>
    </row>
    <row r="33" spans="1:41" s="129" customFormat="1" ht="15" customHeight="1">
      <c r="A33" s="124"/>
      <c r="B33" s="143" t="s">
        <v>53</v>
      </c>
      <c r="C33" s="176"/>
      <c r="D33" s="162">
        <v>48</v>
      </c>
      <c r="E33" s="162">
        <v>52</v>
      </c>
      <c r="F33" s="162">
        <v>52</v>
      </c>
      <c r="G33" s="162">
        <v>53</v>
      </c>
      <c r="H33" s="177">
        <v>53</v>
      </c>
      <c r="I33" s="162">
        <v>54</v>
      </c>
      <c r="J33" s="162">
        <v>58</v>
      </c>
      <c r="K33" s="162">
        <v>60</v>
      </c>
      <c r="L33" s="164">
        <v>60</v>
      </c>
      <c r="M33" s="163">
        <v>60</v>
      </c>
      <c r="N33" s="162">
        <v>60</v>
      </c>
      <c r="O33" s="162">
        <v>64</v>
      </c>
      <c r="P33" s="162">
        <v>64</v>
      </c>
      <c r="Q33" s="164">
        <v>70</v>
      </c>
      <c r="R33" s="163">
        <v>70</v>
      </c>
      <c r="S33" s="162">
        <v>70</v>
      </c>
      <c r="T33" s="162">
        <v>71</v>
      </c>
      <c r="U33" s="162">
        <v>72</v>
      </c>
      <c r="V33" s="162">
        <v>80</v>
      </c>
      <c r="W33" s="163">
        <v>80</v>
      </c>
      <c r="X33" s="162">
        <v>77</v>
      </c>
      <c r="Y33" s="162">
        <v>79</v>
      </c>
      <c r="Z33" s="162">
        <v>80</v>
      </c>
      <c r="AA33" s="162">
        <v>85</v>
      </c>
      <c r="AB33" s="163">
        <v>85</v>
      </c>
      <c r="AC33" s="162">
        <v>89</v>
      </c>
      <c r="AD33" s="162">
        <v>90</v>
      </c>
      <c r="AE33" s="234">
        <v>91</v>
      </c>
      <c r="AF33" s="234">
        <v>97</v>
      </c>
      <c r="AG33" s="163">
        <v>97</v>
      </c>
      <c r="AH33" s="162">
        <v>95</v>
      </c>
      <c r="AI33" s="162">
        <v>94</v>
      </c>
      <c r="AJ33" s="162">
        <v>98</v>
      </c>
      <c r="AK33" s="162">
        <v>98</v>
      </c>
      <c r="AL33" s="163">
        <v>98</v>
      </c>
      <c r="AM33" s="162">
        <v>98</v>
      </c>
      <c r="AN33" s="162">
        <v>97</v>
      </c>
      <c r="AO33" s="162">
        <v>97</v>
      </c>
    </row>
    <row r="34" spans="1:41" s="129" customFormat="1" ht="15" customHeight="1">
      <c r="A34" s="124"/>
      <c r="B34" s="178" t="s">
        <v>54</v>
      </c>
      <c r="C34" s="143"/>
      <c r="D34" s="179">
        <v>360</v>
      </c>
      <c r="E34" s="179">
        <v>375</v>
      </c>
      <c r="F34" s="179">
        <v>384</v>
      </c>
      <c r="G34" s="180">
        <v>403</v>
      </c>
      <c r="H34" s="171">
        <v>403</v>
      </c>
      <c r="I34" s="179">
        <v>405</v>
      </c>
      <c r="J34" s="179">
        <v>418</v>
      </c>
      <c r="K34" s="179">
        <v>431</v>
      </c>
      <c r="L34" s="180">
        <v>448</v>
      </c>
      <c r="M34" s="171">
        <v>448</v>
      </c>
      <c r="N34" s="179">
        <v>448</v>
      </c>
      <c r="O34" s="179">
        <v>465</v>
      </c>
      <c r="P34" s="179">
        <v>487</v>
      </c>
      <c r="Q34" s="180">
        <v>527</v>
      </c>
      <c r="R34" s="171">
        <v>527</v>
      </c>
      <c r="S34" s="179">
        <v>535</v>
      </c>
      <c r="T34" s="179">
        <f t="shared" ref="T34:Y34" si="35">SUM(T31:T33)</f>
        <v>553</v>
      </c>
      <c r="U34" s="179">
        <f t="shared" si="35"/>
        <v>575</v>
      </c>
      <c r="V34" s="179">
        <f t="shared" si="35"/>
        <v>613</v>
      </c>
      <c r="W34" s="171">
        <f t="shared" si="35"/>
        <v>613</v>
      </c>
      <c r="X34" s="179">
        <f t="shared" si="35"/>
        <v>610</v>
      </c>
      <c r="Y34" s="179">
        <f t="shared" si="35"/>
        <v>628</v>
      </c>
      <c r="Z34" s="179">
        <f t="shared" ref="Z34:AA34" si="36">SUM(Z31:Z33)</f>
        <v>641</v>
      </c>
      <c r="AA34" s="179">
        <f t="shared" si="36"/>
        <v>674</v>
      </c>
      <c r="AB34" s="171">
        <f t="shared" ref="AB34" si="37">SUM(AB31:AB33)</f>
        <v>674</v>
      </c>
      <c r="AC34" s="179">
        <f t="shared" ref="AC34:AF34" si="38">SUM(AC31:AC33)</f>
        <v>681</v>
      </c>
      <c r="AD34" s="179">
        <f t="shared" si="38"/>
        <v>693</v>
      </c>
      <c r="AE34" s="239">
        <f t="shared" si="38"/>
        <v>706</v>
      </c>
      <c r="AF34" s="239">
        <f t="shared" si="38"/>
        <v>731</v>
      </c>
      <c r="AG34" s="171">
        <f>SUM(AG31:AG33)</f>
        <v>731</v>
      </c>
      <c r="AH34" s="179">
        <f t="shared" ref="AH34:AI34" si="39">SUM(AH31:AH33)</f>
        <v>731</v>
      </c>
      <c r="AI34" s="179">
        <f t="shared" si="39"/>
        <v>730</v>
      </c>
      <c r="AJ34" s="179">
        <f t="shared" ref="AJ34:AK34" si="40">SUM(AJ31:AJ33)</f>
        <v>742</v>
      </c>
      <c r="AK34" s="179">
        <f t="shared" si="40"/>
        <v>750</v>
      </c>
      <c r="AL34" s="171">
        <f>SUM(AL31:AL33)</f>
        <v>750</v>
      </c>
      <c r="AM34" s="179">
        <f t="shared" ref="AM34:AO34" si="41">SUM(AM31:AM33)</f>
        <v>753</v>
      </c>
      <c r="AN34" s="179">
        <f t="shared" si="41"/>
        <v>754</v>
      </c>
      <c r="AO34" s="179">
        <f t="shared" si="41"/>
        <v>760</v>
      </c>
    </row>
    <row r="35" spans="1:41" s="129" customFormat="1" ht="15" customHeight="1">
      <c r="A35" s="124"/>
      <c r="B35" s="178"/>
      <c r="C35" s="143"/>
      <c r="D35" s="181"/>
      <c r="E35" s="181"/>
      <c r="F35" s="181"/>
      <c r="G35" s="182"/>
      <c r="H35" s="133"/>
      <c r="I35" s="181"/>
      <c r="J35" s="181"/>
      <c r="K35" s="181"/>
      <c r="L35" s="182"/>
      <c r="M35" s="133"/>
      <c r="N35" s="181"/>
      <c r="O35" s="181"/>
      <c r="P35" s="181"/>
      <c r="Q35" s="182"/>
      <c r="R35" s="133"/>
      <c r="S35" s="181"/>
      <c r="T35" s="181"/>
      <c r="U35" s="181"/>
      <c r="V35" s="181"/>
      <c r="W35" s="133"/>
      <c r="X35" s="181"/>
      <c r="Y35" s="181"/>
      <c r="Z35" s="181"/>
      <c r="AA35" s="181"/>
      <c r="AB35" s="133"/>
      <c r="AC35" s="181"/>
      <c r="AD35" s="181"/>
      <c r="AE35" s="240"/>
      <c r="AF35" s="240"/>
      <c r="AG35" s="133"/>
      <c r="AH35" s="181"/>
      <c r="AI35" s="181"/>
      <c r="AJ35" s="181"/>
      <c r="AK35" s="181"/>
      <c r="AL35" s="133"/>
      <c r="AM35" s="181"/>
      <c r="AN35" s="181"/>
      <c r="AO35" s="181"/>
    </row>
    <row r="36" spans="1:41" s="129" customFormat="1" ht="20.25" customHeight="1">
      <c r="A36" s="124"/>
      <c r="B36" s="183" t="s">
        <v>61</v>
      </c>
      <c r="C36" s="183"/>
      <c r="D36" s="184"/>
      <c r="E36" s="184"/>
      <c r="F36" s="184"/>
      <c r="G36" s="185"/>
      <c r="H36" s="133"/>
      <c r="I36" s="184"/>
      <c r="J36" s="184"/>
      <c r="K36" s="184"/>
      <c r="L36" s="185"/>
      <c r="M36" s="133"/>
      <c r="N36" s="184"/>
      <c r="O36" s="184"/>
      <c r="P36" s="184"/>
      <c r="Q36" s="185"/>
      <c r="R36" s="133"/>
      <c r="S36" s="184"/>
      <c r="T36" s="184"/>
      <c r="U36" s="184"/>
      <c r="V36" s="184"/>
      <c r="W36" s="133"/>
      <c r="X36" s="184"/>
      <c r="Y36" s="184"/>
      <c r="Z36" s="184"/>
      <c r="AA36" s="184"/>
      <c r="AB36" s="133"/>
      <c r="AC36" s="184"/>
      <c r="AD36" s="184"/>
      <c r="AE36" s="241"/>
      <c r="AF36" s="241"/>
      <c r="AG36" s="133"/>
      <c r="AH36" s="184"/>
      <c r="AI36" s="184"/>
      <c r="AJ36" s="184"/>
      <c r="AK36" s="184"/>
      <c r="AL36" s="133"/>
      <c r="AM36" s="184"/>
      <c r="AN36" s="184"/>
      <c r="AO36" s="184"/>
    </row>
    <row r="37" spans="1:41" s="129" customFormat="1" ht="15" customHeight="1">
      <c r="A37" s="124"/>
      <c r="B37" s="176" t="s">
        <v>51</v>
      </c>
      <c r="C37" s="176"/>
      <c r="D37" s="162">
        <v>4</v>
      </c>
      <c r="E37" s="162">
        <v>4</v>
      </c>
      <c r="F37" s="162">
        <v>4</v>
      </c>
      <c r="G37" s="164">
        <v>4</v>
      </c>
      <c r="H37" s="177">
        <v>4</v>
      </c>
      <c r="I37" s="162">
        <v>4</v>
      </c>
      <c r="J37" s="162">
        <v>4</v>
      </c>
      <c r="K37" s="162">
        <v>4</v>
      </c>
      <c r="L37" s="164">
        <v>4</v>
      </c>
      <c r="M37" s="163">
        <v>4</v>
      </c>
      <c r="N37" s="162">
        <v>4</v>
      </c>
      <c r="O37" s="162">
        <v>4</v>
      </c>
      <c r="P37" s="162">
        <v>4</v>
      </c>
      <c r="Q37" s="164">
        <v>4</v>
      </c>
      <c r="R37" s="163">
        <v>4</v>
      </c>
      <c r="S37" s="162">
        <v>4</v>
      </c>
      <c r="T37" s="162">
        <v>4</v>
      </c>
      <c r="U37" s="162">
        <v>6</v>
      </c>
      <c r="V37" s="162">
        <v>4</v>
      </c>
      <c r="W37" s="163">
        <v>4</v>
      </c>
      <c r="X37" s="162">
        <v>5</v>
      </c>
      <c r="Y37" s="162">
        <v>5</v>
      </c>
      <c r="Z37" s="162">
        <v>5</v>
      </c>
      <c r="AA37" s="162">
        <v>5</v>
      </c>
      <c r="AB37" s="163">
        <v>5</v>
      </c>
      <c r="AC37" s="162">
        <v>5</v>
      </c>
      <c r="AD37" s="162">
        <v>5</v>
      </c>
      <c r="AE37" s="234">
        <v>5</v>
      </c>
      <c r="AF37" s="234">
        <v>5</v>
      </c>
      <c r="AG37" s="163">
        <v>5</v>
      </c>
      <c r="AH37" s="162">
        <v>5</v>
      </c>
      <c r="AI37" s="162">
        <v>5</v>
      </c>
      <c r="AJ37" s="162">
        <v>5</v>
      </c>
      <c r="AK37" s="162">
        <v>5</v>
      </c>
      <c r="AL37" s="163">
        <v>5</v>
      </c>
      <c r="AM37" s="162">
        <v>5</v>
      </c>
      <c r="AN37" s="162">
        <v>5</v>
      </c>
      <c r="AO37" s="162">
        <v>5</v>
      </c>
    </row>
    <row r="38" spans="1:41" s="129" customFormat="1" ht="15" customHeight="1">
      <c r="A38" s="124"/>
      <c r="B38" s="176" t="s">
        <v>52</v>
      </c>
      <c r="C38" s="176"/>
      <c r="D38" s="162">
        <v>10</v>
      </c>
      <c r="E38" s="162">
        <v>14</v>
      </c>
      <c r="F38" s="162">
        <v>17</v>
      </c>
      <c r="G38" s="164">
        <v>25</v>
      </c>
      <c r="H38" s="177">
        <v>25</v>
      </c>
      <c r="I38" s="162">
        <v>28</v>
      </c>
      <c r="J38" s="162">
        <v>31</v>
      </c>
      <c r="K38" s="162">
        <v>38</v>
      </c>
      <c r="L38" s="164">
        <v>46</v>
      </c>
      <c r="M38" s="163">
        <v>46</v>
      </c>
      <c r="N38" s="162">
        <v>49</v>
      </c>
      <c r="O38" s="162">
        <v>53</v>
      </c>
      <c r="P38" s="162">
        <v>58</v>
      </c>
      <c r="Q38" s="164">
        <v>66</v>
      </c>
      <c r="R38" s="163">
        <v>66</v>
      </c>
      <c r="S38" s="162">
        <v>67</v>
      </c>
      <c r="T38" s="162">
        <v>70</v>
      </c>
      <c r="U38" s="162">
        <v>74</v>
      </c>
      <c r="V38" s="162">
        <v>80</v>
      </c>
      <c r="W38" s="163">
        <v>80</v>
      </c>
      <c r="X38" s="162">
        <v>80</v>
      </c>
      <c r="Y38" s="162">
        <v>82</v>
      </c>
      <c r="Z38" s="162">
        <v>88</v>
      </c>
      <c r="AA38" s="162">
        <v>94</v>
      </c>
      <c r="AB38" s="163">
        <v>94</v>
      </c>
      <c r="AC38" s="162">
        <v>96</v>
      </c>
      <c r="AD38" s="162">
        <v>101</v>
      </c>
      <c r="AE38" s="234">
        <v>103</v>
      </c>
      <c r="AF38" s="234">
        <v>106</v>
      </c>
      <c r="AG38" s="163">
        <v>106</v>
      </c>
      <c r="AH38" s="162">
        <v>102</v>
      </c>
      <c r="AI38" s="162">
        <v>104</v>
      </c>
      <c r="AJ38" s="162">
        <v>105</v>
      </c>
      <c r="AK38" s="162">
        <v>106</v>
      </c>
      <c r="AL38" s="163">
        <v>106</v>
      </c>
      <c r="AM38" s="162">
        <v>108</v>
      </c>
      <c r="AN38" s="162">
        <v>108</v>
      </c>
      <c r="AO38" s="162">
        <v>109</v>
      </c>
    </row>
    <row r="39" spans="1:41" s="129" customFormat="1" ht="15" customHeight="1">
      <c r="A39" s="124"/>
      <c r="B39" s="143" t="s">
        <v>53</v>
      </c>
      <c r="C39" s="176"/>
      <c r="D39" s="162">
        <v>13</v>
      </c>
      <c r="E39" s="162">
        <v>14</v>
      </c>
      <c r="F39" s="162">
        <v>16</v>
      </c>
      <c r="G39" s="164">
        <v>19</v>
      </c>
      <c r="H39" s="177">
        <v>19</v>
      </c>
      <c r="I39" s="162">
        <v>20</v>
      </c>
      <c r="J39" s="162">
        <v>24</v>
      </c>
      <c r="K39" s="162">
        <v>25</v>
      </c>
      <c r="L39" s="164">
        <v>31</v>
      </c>
      <c r="M39" s="163">
        <v>31</v>
      </c>
      <c r="N39" s="162">
        <v>33</v>
      </c>
      <c r="O39" s="162">
        <v>37</v>
      </c>
      <c r="P39" s="162">
        <v>43</v>
      </c>
      <c r="Q39" s="164">
        <v>43</v>
      </c>
      <c r="R39" s="163">
        <v>43</v>
      </c>
      <c r="S39" s="162">
        <v>43</v>
      </c>
      <c r="T39" s="162">
        <v>43</v>
      </c>
      <c r="U39" s="162">
        <v>47</v>
      </c>
      <c r="V39" s="162">
        <v>50</v>
      </c>
      <c r="W39" s="163">
        <v>50</v>
      </c>
      <c r="X39" s="162">
        <v>23</v>
      </c>
      <c r="Y39" s="162">
        <v>23</v>
      </c>
      <c r="Z39" s="162">
        <v>23</v>
      </c>
      <c r="AA39" s="162">
        <v>25</v>
      </c>
      <c r="AB39" s="163">
        <v>25</v>
      </c>
      <c r="AC39" s="162">
        <v>27</v>
      </c>
      <c r="AD39" s="162">
        <v>27</v>
      </c>
      <c r="AE39" s="234">
        <v>27</v>
      </c>
      <c r="AF39" s="234">
        <v>28</v>
      </c>
      <c r="AG39" s="163">
        <v>28</v>
      </c>
      <c r="AH39" s="162">
        <v>29</v>
      </c>
      <c r="AI39" s="162">
        <v>29</v>
      </c>
      <c r="AJ39" s="162">
        <v>29</v>
      </c>
      <c r="AK39" s="162">
        <v>29</v>
      </c>
      <c r="AL39" s="163">
        <v>29</v>
      </c>
      <c r="AM39" s="162">
        <v>30</v>
      </c>
      <c r="AN39" s="162">
        <v>30</v>
      </c>
      <c r="AO39" s="162">
        <v>30</v>
      </c>
    </row>
    <row r="40" spans="1:41" s="129" customFormat="1" ht="15" customHeight="1">
      <c r="A40" s="124"/>
      <c r="B40" s="178" t="s">
        <v>54</v>
      </c>
      <c r="C40" s="143"/>
      <c r="D40" s="179">
        <v>27</v>
      </c>
      <c r="E40" s="179">
        <v>32</v>
      </c>
      <c r="F40" s="179">
        <v>37</v>
      </c>
      <c r="G40" s="180">
        <v>48</v>
      </c>
      <c r="H40" s="171">
        <v>48</v>
      </c>
      <c r="I40" s="179">
        <v>52</v>
      </c>
      <c r="J40" s="179">
        <v>59</v>
      </c>
      <c r="K40" s="179">
        <v>67</v>
      </c>
      <c r="L40" s="180">
        <v>81</v>
      </c>
      <c r="M40" s="171">
        <v>81</v>
      </c>
      <c r="N40" s="179">
        <v>86</v>
      </c>
      <c r="O40" s="179">
        <v>94</v>
      </c>
      <c r="P40" s="179">
        <v>105</v>
      </c>
      <c r="Q40" s="180">
        <v>113</v>
      </c>
      <c r="R40" s="171">
        <v>113</v>
      </c>
      <c r="S40" s="179">
        <v>114</v>
      </c>
      <c r="T40" s="179">
        <f t="shared" ref="T40:Y40" si="42">SUM(T37:T39)</f>
        <v>117</v>
      </c>
      <c r="U40" s="179">
        <f t="shared" si="42"/>
        <v>127</v>
      </c>
      <c r="V40" s="179">
        <f t="shared" si="42"/>
        <v>134</v>
      </c>
      <c r="W40" s="171">
        <f t="shared" si="42"/>
        <v>134</v>
      </c>
      <c r="X40" s="179">
        <f t="shared" si="42"/>
        <v>108</v>
      </c>
      <c r="Y40" s="179">
        <f t="shared" si="42"/>
        <v>110</v>
      </c>
      <c r="Z40" s="179">
        <f t="shared" ref="Z40:AA40" si="43">SUM(Z37:Z39)</f>
        <v>116</v>
      </c>
      <c r="AA40" s="179">
        <f t="shared" si="43"/>
        <v>124</v>
      </c>
      <c r="AB40" s="171">
        <f t="shared" ref="AB40" si="44">SUM(AB37:AB39)</f>
        <v>124</v>
      </c>
      <c r="AC40" s="179">
        <f t="shared" ref="AC40:AF40" si="45">SUM(AC37:AC39)</f>
        <v>128</v>
      </c>
      <c r="AD40" s="179">
        <f t="shared" si="45"/>
        <v>133</v>
      </c>
      <c r="AE40" s="239">
        <f t="shared" si="45"/>
        <v>135</v>
      </c>
      <c r="AF40" s="239">
        <f t="shared" si="45"/>
        <v>139</v>
      </c>
      <c r="AG40" s="171">
        <f>SUM(AG37:AG39)</f>
        <v>139</v>
      </c>
      <c r="AH40" s="179">
        <f t="shared" ref="AH40:AI40" si="46">SUM(AH37:AH39)</f>
        <v>136</v>
      </c>
      <c r="AI40" s="179">
        <f t="shared" si="46"/>
        <v>138</v>
      </c>
      <c r="AJ40" s="179">
        <f t="shared" ref="AJ40:AK40" si="47">SUM(AJ37:AJ39)</f>
        <v>139</v>
      </c>
      <c r="AK40" s="179">
        <f t="shared" si="47"/>
        <v>140</v>
      </c>
      <c r="AL40" s="171">
        <f>SUM(AL37:AL39)</f>
        <v>140</v>
      </c>
      <c r="AM40" s="179">
        <f t="shared" ref="AM40:AO40" si="48">SUM(AM37:AM39)</f>
        <v>143</v>
      </c>
      <c r="AN40" s="179">
        <f t="shared" si="48"/>
        <v>143</v>
      </c>
      <c r="AO40" s="179">
        <f t="shared" si="48"/>
        <v>144</v>
      </c>
    </row>
    <row r="41" spans="1:41" s="129" customFormat="1" ht="12.75">
      <c r="A41" s="124"/>
      <c r="B41" s="186"/>
      <c r="C41" s="186"/>
      <c r="D41" s="187"/>
      <c r="E41" s="187"/>
      <c r="F41" s="187"/>
      <c r="G41" s="188"/>
      <c r="H41" s="133"/>
      <c r="I41" s="187"/>
      <c r="J41" s="187"/>
      <c r="K41" s="187"/>
      <c r="L41" s="188"/>
      <c r="M41" s="133"/>
      <c r="N41" s="187"/>
      <c r="O41" s="187"/>
      <c r="P41" s="187"/>
      <c r="Q41" s="188"/>
      <c r="R41" s="133"/>
      <c r="S41" s="187"/>
      <c r="T41" s="187"/>
      <c r="U41" s="187"/>
      <c r="V41" s="187"/>
      <c r="W41" s="133"/>
      <c r="X41" s="187"/>
      <c r="Y41" s="187"/>
      <c r="Z41" s="187"/>
      <c r="AA41" s="187"/>
      <c r="AB41" s="133"/>
      <c r="AC41" s="187"/>
      <c r="AD41" s="187"/>
      <c r="AE41" s="242"/>
      <c r="AF41" s="242"/>
      <c r="AG41" s="133"/>
      <c r="AH41" s="187"/>
      <c r="AI41" s="187"/>
      <c r="AJ41" s="187"/>
      <c r="AK41" s="187"/>
      <c r="AL41" s="133"/>
      <c r="AM41" s="187"/>
      <c r="AN41" s="187"/>
      <c r="AO41" s="187"/>
    </row>
    <row r="42" spans="1:41" s="129" customFormat="1" ht="20.25" customHeight="1">
      <c r="A42" s="124"/>
      <c r="B42" s="183" t="s">
        <v>62</v>
      </c>
      <c r="C42" s="183"/>
      <c r="D42" s="184"/>
      <c r="E42" s="184"/>
      <c r="F42" s="184"/>
      <c r="G42" s="185"/>
      <c r="H42" s="133"/>
      <c r="I42" s="184"/>
      <c r="J42" s="184"/>
      <c r="K42" s="184"/>
      <c r="L42" s="185"/>
      <c r="M42" s="133"/>
      <c r="N42" s="184"/>
      <c r="O42" s="184"/>
      <c r="P42" s="184"/>
      <c r="Q42" s="185"/>
      <c r="R42" s="133"/>
      <c r="S42" s="184"/>
      <c r="T42" s="184"/>
      <c r="U42" s="184"/>
      <c r="V42" s="184"/>
      <c r="W42" s="133"/>
      <c r="X42" s="184"/>
      <c r="Y42" s="184"/>
      <c r="Z42" s="184"/>
      <c r="AA42" s="184"/>
      <c r="AB42" s="133"/>
      <c r="AC42" s="184"/>
      <c r="AD42" s="184"/>
      <c r="AE42" s="241"/>
      <c r="AF42" s="241"/>
      <c r="AG42" s="133"/>
      <c r="AH42" s="184"/>
      <c r="AI42" s="184"/>
      <c r="AJ42" s="184"/>
      <c r="AK42" s="184"/>
      <c r="AL42" s="133"/>
      <c r="AM42" s="184"/>
      <c r="AN42" s="184"/>
      <c r="AO42" s="184"/>
    </row>
    <row r="43" spans="1:41" s="129" customFormat="1" ht="15" customHeight="1">
      <c r="A43" s="124"/>
      <c r="B43" s="176" t="s">
        <v>51</v>
      </c>
      <c r="C43" s="176"/>
      <c r="D43" s="162">
        <v>109</v>
      </c>
      <c r="E43" s="162">
        <v>108</v>
      </c>
      <c r="F43" s="162">
        <v>108</v>
      </c>
      <c r="G43" s="162">
        <v>109</v>
      </c>
      <c r="H43" s="177">
        <v>109</v>
      </c>
      <c r="I43" s="162">
        <v>110</v>
      </c>
      <c r="J43" s="162">
        <v>113</v>
      </c>
      <c r="K43" s="162">
        <v>117</v>
      </c>
      <c r="L43" s="164">
        <v>118</v>
      </c>
      <c r="M43" s="163">
        <v>118</v>
      </c>
      <c r="N43" s="162">
        <v>120</v>
      </c>
      <c r="O43" s="162">
        <v>121</v>
      </c>
      <c r="P43" s="162">
        <v>121</v>
      </c>
      <c r="Q43" s="164">
        <v>120</v>
      </c>
      <c r="R43" s="163">
        <v>120</v>
      </c>
      <c r="S43" s="162">
        <v>120</v>
      </c>
      <c r="T43" s="162">
        <v>120</v>
      </c>
      <c r="U43" s="162">
        <v>121</v>
      </c>
      <c r="V43" s="162">
        <v>124</v>
      </c>
      <c r="W43" s="163">
        <v>124</v>
      </c>
      <c r="X43" s="162">
        <v>126</v>
      </c>
      <c r="Y43" s="162">
        <v>127</v>
      </c>
      <c r="Z43" s="162">
        <v>127</v>
      </c>
      <c r="AA43" s="162">
        <v>126</v>
      </c>
      <c r="AB43" s="163">
        <v>126</v>
      </c>
      <c r="AC43" s="162">
        <v>125</v>
      </c>
      <c r="AD43" s="162">
        <v>126</v>
      </c>
      <c r="AE43" s="234">
        <v>127</v>
      </c>
      <c r="AF43" s="234">
        <v>128</v>
      </c>
      <c r="AG43" s="163">
        <v>128</v>
      </c>
      <c r="AH43" s="162">
        <v>127</v>
      </c>
      <c r="AI43" s="162">
        <v>127</v>
      </c>
      <c r="AJ43" s="162">
        <v>126</v>
      </c>
      <c r="AK43" s="162">
        <v>125</v>
      </c>
      <c r="AL43" s="163">
        <v>125</v>
      </c>
      <c r="AM43" s="162">
        <v>124</v>
      </c>
      <c r="AN43" s="162">
        <v>122</v>
      </c>
      <c r="AO43" s="162">
        <v>122</v>
      </c>
    </row>
    <row r="44" spans="1:41" s="129" customFormat="1" ht="15" customHeight="1">
      <c r="A44" s="124"/>
      <c r="B44" s="176" t="s">
        <v>52</v>
      </c>
      <c r="C44" s="176"/>
      <c r="D44" s="162">
        <v>65</v>
      </c>
      <c r="E44" s="162">
        <v>68</v>
      </c>
      <c r="F44" s="162">
        <v>70</v>
      </c>
      <c r="G44" s="162">
        <v>87</v>
      </c>
      <c r="H44" s="177">
        <v>87</v>
      </c>
      <c r="I44" s="162">
        <v>89</v>
      </c>
      <c r="J44" s="162">
        <v>92</v>
      </c>
      <c r="K44" s="162">
        <v>98</v>
      </c>
      <c r="L44" s="164">
        <v>113</v>
      </c>
      <c r="M44" s="163">
        <v>113</v>
      </c>
      <c r="N44" s="162">
        <v>115</v>
      </c>
      <c r="O44" s="162">
        <v>122</v>
      </c>
      <c r="P44" s="162">
        <v>133</v>
      </c>
      <c r="Q44" s="164">
        <v>146</v>
      </c>
      <c r="R44" s="163">
        <v>146</v>
      </c>
      <c r="S44" s="162">
        <v>148</v>
      </c>
      <c r="T44" s="162">
        <v>158</v>
      </c>
      <c r="U44" s="162">
        <v>173</v>
      </c>
      <c r="V44" s="162">
        <v>187</v>
      </c>
      <c r="W44" s="163">
        <v>187</v>
      </c>
      <c r="X44" s="162">
        <v>192</v>
      </c>
      <c r="Y44" s="162">
        <v>195</v>
      </c>
      <c r="Z44" s="162">
        <v>201</v>
      </c>
      <c r="AA44" s="162">
        <v>214</v>
      </c>
      <c r="AB44" s="163">
        <v>214</v>
      </c>
      <c r="AC44" s="162">
        <v>216</v>
      </c>
      <c r="AD44" s="162">
        <v>219</v>
      </c>
      <c r="AE44" s="234">
        <v>224</v>
      </c>
      <c r="AF44" s="234">
        <v>239</v>
      </c>
      <c r="AG44" s="163">
        <v>239</v>
      </c>
      <c r="AH44" s="162">
        <v>239</v>
      </c>
      <c r="AI44" s="162">
        <v>237</v>
      </c>
      <c r="AJ44" s="162">
        <v>240</v>
      </c>
      <c r="AK44" s="162">
        <v>247</v>
      </c>
      <c r="AL44" s="163">
        <v>247</v>
      </c>
      <c r="AM44" s="162">
        <v>246</v>
      </c>
      <c r="AN44" s="162">
        <v>251</v>
      </c>
      <c r="AO44" s="162">
        <v>254</v>
      </c>
    </row>
    <row r="45" spans="1:41" s="129" customFormat="1" ht="15" customHeight="1">
      <c r="A45" s="124"/>
      <c r="B45" s="143" t="s">
        <v>53</v>
      </c>
      <c r="C45" s="176"/>
      <c r="D45" s="162">
        <v>135</v>
      </c>
      <c r="E45" s="162">
        <v>142</v>
      </c>
      <c r="F45" s="162">
        <v>143</v>
      </c>
      <c r="G45" s="162">
        <v>154</v>
      </c>
      <c r="H45" s="177">
        <v>154</v>
      </c>
      <c r="I45" s="162">
        <v>156</v>
      </c>
      <c r="J45" s="162">
        <v>165</v>
      </c>
      <c r="K45" s="162">
        <v>172</v>
      </c>
      <c r="L45" s="164">
        <v>183</v>
      </c>
      <c r="M45" s="163">
        <v>183</v>
      </c>
      <c r="N45" s="162">
        <v>183</v>
      </c>
      <c r="O45" s="162">
        <v>188</v>
      </c>
      <c r="P45" s="162">
        <v>191</v>
      </c>
      <c r="Q45" s="164">
        <v>201</v>
      </c>
      <c r="R45" s="163">
        <v>201</v>
      </c>
      <c r="S45" s="162">
        <v>204</v>
      </c>
      <c r="T45" s="162">
        <v>206</v>
      </c>
      <c r="U45" s="162">
        <v>207</v>
      </c>
      <c r="V45" s="162">
        <v>214</v>
      </c>
      <c r="W45" s="163">
        <v>214</v>
      </c>
      <c r="X45" s="162">
        <v>250</v>
      </c>
      <c r="Y45" s="162">
        <v>254</v>
      </c>
      <c r="Z45" s="162">
        <v>261</v>
      </c>
      <c r="AA45" s="162">
        <v>271</v>
      </c>
      <c r="AB45" s="163">
        <v>271</v>
      </c>
      <c r="AC45" s="162">
        <v>270</v>
      </c>
      <c r="AD45" s="162">
        <v>274</v>
      </c>
      <c r="AE45" s="234">
        <v>281</v>
      </c>
      <c r="AF45" s="234">
        <v>292</v>
      </c>
      <c r="AG45" s="163">
        <v>292</v>
      </c>
      <c r="AH45" s="162">
        <v>293</v>
      </c>
      <c r="AI45" s="162">
        <f>87+42+68+48+50</f>
        <v>295</v>
      </c>
      <c r="AJ45" s="162">
        <f>87+42+68+48+50</f>
        <v>295</v>
      </c>
      <c r="AK45" s="162">
        <v>300</v>
      </c>
      <c r="AL45" s="163">
        <v>300</v>
      </c>
      <c r="AM45" s="162">
        <v>301</v>
      </c>
      <c r="AN45" s="162">
        <v>299</v>
      </c>
      <c r="AO45" s="162">
        <v>300</v>
      </c>
    </row>
    <row r="46" spans="1:41" s="129" customFormat="1" ht="15" customHeight="1">
      <c r="A46" s="124"/>
      <c r="B46" s="178" t="s">
        <v>54</v>
      </c>
      <c r="C46" s="143"/>
      <c r="D46" s="179">
        <v>309</v>
      </c>
      <c r="E46" s="179">
        <v>318</v>
      </c>
      <c r="F46" s="179">
        <v>321</v>
      </c>
      <c r="G46" s="180">
        <v>350</v>
      </c>
      <c r="H46" s="171">
        <v>350</v>
      </c>
      <c r="I46" s="179">
        <v>355</v>
      </c>
      <c r="J46" s="179">
        <v>370</v>
      </c>
      <c r="K46" s="179">
        <v>387</v>
      </c>
      <c r="L46" s="180">
        <v>414</v>
      </c>
      <c r="M46" s="171">
        <v>414</v>
      </c>
      <c r="N46" s="179">
        <v>418</v>
      </c>
      <c r="O46" s="179">
        <v>431</v>
      </c>
      <c r="P46" s="179">
        <v>445</v>
      </c>
      <c r="Q46" s="180">
        <v>467</v>
      </c>
      <c r="R46" s="171">
        <v>467</v>
      </c>
      <c r="S46" s="179">
        <v>472</v>
      </c>
      <c r="T46" s="179">
        <f t="shared" ref="T46:Y46" si="49">SUM(T43:T45)</f>
        <v>484</v>
      </c>
      <c r="U46" s="179">
        <f t="shared" si="49"/>
        <v>501</v>
      </c>
      <c r="V46" s="179">
        <f t="shared" si="49"/>
        <v>525</v>
      </c>
      <c r="W46" s="171">
        <f t="shared" si="49"/>
        <v>525</v>
      </c>
      <c r="X46" s="179">
        <f t="shared" si="49"/>
        <v>568</v>
      </c>
      <c r="Y46" s="179">
        <f t="shared" si="49"/>
        <v>576</v>
      </c>
      <c r="Z46" s="179">
        <f t="shared" ref="Z46:AA46" si="50">SUM(Z43:Z45)</f>
        <v>589</v>
      </c>
      <c r="AA46" s="179">
        <f t="shared" si="50"/>
        <v>611</v>
      </c>
      <c r="AB46" s="171">
        <f t="shared" ref="AB46" si="51">SUM(AB43:AB45)</f>
        <v>611</v>
      </c>
      <c r="AC46" s="179">
        <f t="shared" ref="AC46" si="52">SUM(AC43:AC45)</f>
        <v>611</v>
      </c>
      <c r="AD46" s="179">
        <f t="shared" ref="AD46" si="53">SUM(AD43:AD45)</f>
        <v>619</v>
      </c>
      <c r="AE46" s="239">
        <f>SUM(AE43:AE45)</f>
        <v>632</v>
      </c>
      <c r="AF46" s="239">
        <f>SUM(AF43:AF45)</f>
        <v>659</v>
      </c>
      <c r="AG46" s="171">
        <f>SUM(AG43:AG45)</f>
        <v>659</v>
      </c>
      <c r="AH46" s="179">
        <f t="shared" ref="AH46:AI46" si="54">SUM(AH43:AH45)</f>
        <v>659</v>
      </c>
      <c r="AI46" s="179">
        <f t="shared" si="54"/>
        <v>659</v>
      </c>
      <c r="AJ46" s="179">
        <f t="shared" ref="AJ46:AK46" si="55">SUM(AJ43:AJ45)</f>
        <v>661</v>
      </c>
      <c r="AK46" s="179">
        <f t="shared" si="55"/>
        <v>672</v>
      </c>
      <c r="AL46" s="171">
        <f>SUM(AL43:AL45)</f>
        <v>672</v>
      </c>
      <c r="AM46" s="179">
        <f t="shared" ref="AM46:AO46" si="56">SUM(AM43:AM45)</f>
        <v>671</v>
      </c>
      <c r="AN46" s="179">
        <f t="shared" si="56"/>
        <v>672</v>
      </c>
      <c r="AO46" s="179">
        <f t="shared" si="56"/>
        <v>676</v>
      </c>
    </row>
    <row r="47" spans="1:41">
      <c r="A47" s="189"/>
      <c r="B47" s="189"/>
      <c r="C47" s="189"/>
      <c r="D47" s="189"/>
      <c r="E47" s="189"/>
      <c r="F47" s="189"/>
      <c r="G47" s="189"/>
      <c r="H47" s="189"/>
      <c r="I47" s="189"/>
      <c r="J47" s="189"/>
      <c r="K47" s="189"/>
      <c r="L47" s="189"/>
      <c r="M47" s="189"/>
      <c r="N47" s="189"/>
      <c r="O47" s="189"/>
      <c r="P47" s="189"/>
      <c r="Q47" s="189"/>
      <c r="R47" s="189"/>
      <c r="S47" s="189"/>
      <c r="T47" s="189"/>
      <c r="U47" s="189"/>
      <c r="W47" s="189"/>
      <c r="Z47" s="118"/>
      <c r="AB47" s="189"/>
    </row>
    <row r="48" spans="1:41">
      <c r="A48" s="189"/>
      <c r="B48" s="189"/>
      <c r="C48" s="189"/>
      <c r="D48" s="189"/>
      <c r="E48" s="189"/>
      <c r="F48" s="189"/>
      <c r="G48" s="189"/>
      <c r="H48" s="189"/>
      <c r="I48" s="189"/>
      <c r="J48" s="189"/>
      <c r="K48" s="189"/>
      <c r="L48" s="189"/>
      <c r="M48" s="189"/>
      <c r="N48" s="189"/>
      <c r="O48" s="189"/>
      <c r="P48" s="189"/>
      <c r="Q48" s="189"/>
      <c r="R48" s="189"/>
      <c r="S48" s="189"/>
      <c r="T48" s="189"/>
      <c r="U48" s="189"/>
    </row>
  </sheetData>
  <mergeCells count="4">
    <mergeCell ref="X3:AA3"/>
    <mergeCell ref="AC3:AF3"/>
    <mergeCell ref="AH3:AK3"/>
    <mergeCell ref="AM3:AO3"/>
  </mergeCells>
  <printOptions horizontalCentered="1"/>
  <pageMargins left="0.25" right="0.25" top="0.5" bottom="0.5" header="0.3" footer="0.3"/>
  <pageSetup scale="55" orientation="landscape" r:id="rId1"/>
  <headerFooter alignWithMargins="0">
    <oddHeader xml:space="preserve">&amp;C&amp;"Arial,Bold"&amp;14 </oddHeader>
  </headerFooter>
  <customProperties>
    <customPr name="_pios_id" r:id="rId2"/>
    <customPr name="EpmWorksheetKeyString_GUID" r:id="rId3"/>
  </customProperties>
  <ignoredErrors>
    <ignoredError sqref="AB9:AB10 AG11" formulaRange="1"/>
    <ignoredError sqref="AG12 AL12" 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Historical Model Cover Page</vt:lpstr>
      <vt:lpstr>Consolidated Model</vt:lpstr>
      <vt:lpstr>Box Office &amp; Network Stats</vt:lpstr>
      <vt:lpstr>'Box Office &amp; Network Stats'!Print_Area</vt:lpstr>
      <vt:lpstr>'Consolidated Model'!Print_Area</vt:lpstr>
      <vt:lpstr>'Consolidated Model'!Print_Titles</vt:lpstr>
      <vt:lpstr>'Consolidated Model'!retrieve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Mougias</dc:creator>
  <cp:lastModifiedBy>Ryan Kerwick</cp:lastModifiedBy>
  <cp:lastPrinted>2019-10-24T19:45:01Z</cp:lastPrinted>
  <dcterms:created xsi:type="dcterms:W3CDTF">2017-04-18T16:20:48Z</dcterms:created>
  <dcterms:modified xsi:type="dcterms:W3CDTF">2021-10-27T18:23:03Z</dcterms:modified>
</cp:coreProperties>
</file>